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G:\Applications Department\Department Applications\Rates\2022 Electricity Rates\CoS Model Updates\To be Issued\"/>
    </mc:Choice>
  </mc:AlternateContent>
  <xr:revisionPtr revIDLastSave="0" documentId="13_ncr:1_{E0D36C63-D210-47F3-A328-EF27BC218CD9}" xr6:coauthVersionLast="45" xr6:coauthVersionMax="45" xr10:uidLastSave="{00000000-0000-0000-0000-000000000000}"/>
  <bookViews>
    <workbookView xWindow="28680" yWindow="-120" windowWidth="29040" windowHeight="15840" tabRatio="874" firstSheet="4"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0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8">'4.  2011-2014 LRAM'!$A$1:$AM$533</definedName>
    <definedName name="_xlnm.Print_Area" localSheetId="9">'5.  2015-2020 LRAM'!$A:$AN</definedName>
    <definedName name="_xlnm.Print_Area" localSheetId="10">'6.  Carrying Charges'!$A$1:$X$164</definedName>
    <definedName name="_xlnm.Print_Area" localSheetId="11">'7.  Persistence Report'!$A$1:$BT$54</definedName>
    <definedName name="_xlnm.Print_Area" localSheetId="0">Contents!$A$1:$D$27</definedName>
    <definedName name="_xlnm.Print_Area" localSheetId="2">'LRAMVA Checklist Schematic'!$A$1:$H$30</definedName>
    <definedName name="_xlnm.Print_Titles" localSheetId="8">'4.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110" i="79" l="1"/>
  <c r="AC1110" i="79"/>
  <c r="AB1110" i="79"/>
  <c r="AA1110" i="79"/>
  <c r="Z1110" i="79"/>
  <c r="C133" i="45" l="1"/>
  <c r="N114" i="45"/>
  <c r="N107" i="45"/>
  <c r="N100" i="45"/>
  <c r="N93" i="45"/>
  <c r="N79" i="45"/>
  <c r="N65" i="45"/>
  <c r="N58" i="45"/>
  <c r="N51" i="45"/>
  <c r="N44" i="45"/>
  <c r="N37" i="45"/>
  <c r="N30" i="45"/>
  <c r="M23" i="45"/>
  <c r="AM953" i="79" l="1"/>
  <c r="AM956" i="79"/>
  <c r="AM959" i="79"/>
  <c r="AM962" i="79"/>
  <c r="AM965" i="79"/>
  <c r="AM969" i="79"/>
  <c r="AM972" i="79"/>
  <c r="AM975" i="79"/>
  <c r="AM978" i="79"/>
  <c r="AM981" i="79"/>
  <c r="AM985" i="79"/>
  <c r="AM988" i="79"/>
  <c r="AM991" i="79"/>
  <c r="AM995" i="79"/>
  <c r="AM999" i="79"/>
  <c r="AM1002" i="79"/>
  <c r="AM1006" i="79"/>
  <c r="AM1009" i="79"/>
  <c r="AM1012" i="79"/>
  <c r="AM1015" i="79"/>
  <c r="AM1020" i="79"/>
  <c r="AM1023" i="79"/>
  <c r="AM1026" i="79"/>
  <c r="AM1029" i="79"/>
  <c r="AM1033" i="79"/>
  <c r="AM1036" i="79"/>
  <c r="AM1039" i="79"/>
  <c r="AM1042" i="79"/>
  <c r="AM1045" i="79"/>
  <c r="AM1048" i="79"/>
  <c r="AM1051" i="79"/>
  <c r="AM1054" i="79"/>
  <c r="AM1058" i="79"/>
  <c r="AM1061" i="79"/>
  <c r="AM1064" i="79"/>
  <c r="AM1068" i="79"/>
  <c r="AM1071" i="79"/>
  <c r="AM1074" i="79"/>
  <c r="AM1077" i="79"/>
  <c r="AM1080" i="79"/>
  <c r="AM1083" i="79"/>
  <c r="AM1086" i="79"/>
  <c r="AM1089" i="79"/>
  <c r="AM1092" i="79"/>
  <c r="AM1095" i="79"/>
  <c r="AM1098" i="79"/>
  <c r="AM1101" i="79"/>
  <c r="AM1104" i="79"/>
  <c r="AM1107" i="79"/>
  <c r="H169" i="47" l="1"/>
  <c r="H170" i="47"/>
  <c r="H168" i="47"/>
  <c r="H166" i="47"/>
  <c r="H167" i="47"/>
  <c r="H165" i="47"/>
  <c r="H161" i="47"/>
  <c r="H160" i="47"/>
  <c r="H159" i="47"/>
  <c r="H158" i="47"/>
  <c r="H157" i="47"/>
  <c r="H156" i="47"/>
  <c r="H155" i="47"/>
  <c r="H154" i="47"/>
  <c r="H153" i="47"/>
  <c r="P27" i="85" l="1"/>
  <c r="P49" i="85" s="1"/>
  <c r="C28" i="85" s="1"/>
  <c r="K27" i="85"/>
  <c r="K49" i="85" s="1"/>
  <c r="C27" i="85" s="1"/>
  <c r="D28" i="85" l="1"/>
  <c r="F28" i="85" s="1"/>
  <c r="F39" i="85" s="1"/>
  <c r="I50" i="44" l="1"/>
  <c r="H50" i="44"/>
  <c r="G50" i="44"/>
  <c r="F50" i="44"/>
  <c r="E50" i="44"/>
  <c r="D50" i="44"/>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E1043" i="79" l="1"/>
  <c r="Z1043" i="79"/>
  <c r="Y1030" i="79"/>
  <c r="Y1027" i="79"/>
  <c r="AD1000" i="79"/>
  <c r="Z1000" i="79"/>
  <c r="Y1000" i="79"/>
  <c r="Y1007" i="79"/>
  <c r="AL1003"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Z576" i="79" s="1"/>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402" i="79"/>
  <c r="AC36" i="79"/>
  <c r="AD148" i="46"/>
  <c r="I13" i="44"/>
  <c r="AD401" i="79"/>
  <c r="AD584" i="79"/>
  <c r="AD950" i="79"/>
  <c r="AD767" i="79"/>
  <c r="AD218" i="79"/>
  <c r="AD35" i="79"/>
  <c r="H123" i="45"/>
  <c r="I14" i="44"/>
  <c r="I18" i="44" s="1"/>
  <c r="AD768" i="79"/>
  <c r="AD944" i="79" s="1"/>
  <c r="AD951" i="79"/>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585" i="79"/>
  <c r="AA36" i="79"/>
  <c r="AA208" i="79" s="1"/>
  <c r="AB406" i="46"/>
  <c r="G13" i="44"/>
  <c r="AB767" i="79"/>
  <c r="AB584" i="79"/>
  <c r="AB218" i="79"/>
  <c r="AB950" i="79"/>
  <c r="AB401" i="79"/>
  <c r="AB35" i="79"/>
  <c r="AB407" i="46"/>
  <c r="G14" i="44"/>
  <c r="G18" i="44" s="1"/>
  <c r="AB951" i="79"/>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P133" i="45"/>
  <c r="O133" i="45"/>
  <c r="M133" i="45"/>
  <c r="N133" i="45"/>
  <c r="N72" i="45"/>
  <c r="L65" i="45"/>
  <c r="L51" i="45"/>
  <c r="L30" i="45"/>
  <c r="L58" i="45"/>
  <c r="L37" i="45"/>
  <c r="L44" i="45"/>
  <c r="M44" i="45"/>
  <c r="M58" i="45"/>
  <c r="M51" i="45"/>
  <c r="M37" i="45"/>
  <c r="M65" i="45"/>
  <c r="M30" i="45"/>
  <c r="G133"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Y1113" i="79"/>
  <c r="N130" i="45"/>
  <c r="AG258" i="46"/>
  <c r="AG259" i="46" s="1"/>
  <c r="K125" i="45"/>
  <c r="K128" i="45"/>
  <c r="AJ516" i="46"/>
  <c r="AJ520" i="46" s="1"/>
  <c r="N127" i="45"/>
  <c r="K126" i="45"/>
  <c r="AG387" i="46" s="1"/>
  <c r="G129" i="45"/>
  <c r="E129" i="45"/>
  <c r="AA381" i="79" s="1"/>
  <c r="AA382" i="79" s="1"/>
  <c r="J125" i="45"/>
  <c r="AF258" i="46" s="1"/>
  <c r="Y258" i="46"/>
  <c r="Y259" i="46" s="1"/>
  <c r="F128" i="45"/>
  <c r="E130" i="45"/>
  <c r="AK564" i="79" s="1"/>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Y1125" i="79" l="1"/>
  <c r="Y1123" i="79"/>
  <c r="Y1119" i="79"/>
  <c r="AK573" i="79"/>
  <c r="P73" i="43" s="1"/>
  <c r="Y522" i="46"/>
  <c r="D64" i="43" s="1"/>
  <c r="AD522" i="46"/>
  <c r="I64" i="43" s="1"/>
  <c r="Y1117"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4" i="79"/>
  <c r="Y1116" i="79"/>
  <c r="Y1122" i="79"/>
  <c r="AF389" i="46"/>
  <c r="AF390" i="46"/>
  <c r="AF388" i="46"/>
  <c r="AH260" i="46"/>
  <c r="AH259" i="46"/>
  <c r="AG519" i="46"/>
  <c r="AG517" i="46"/>
  <c r="AG518" i="46"/>
  <c r="AF262" i="46"/>
  <c r="K58" i="43" s="1"/>
  <c r="AF517" i="46"/>
  <c r="AK387" i="46"/>
  <c r="AK389" i="46" s="1"/>
  <c r="AH262" i="46"/>
  <c r="M58" i="43" s="1"/>
  <c r="AH387" i="46"/>
  <c r="AH392" i="46" s="1"/>
  <c r="M61" i="43" s="1"/>
  <c r="AG132" i="46"/>
  <c r="L55" i="43" s="1"/>
  <c r="AA389" i="79"/>
  <c r="F70" i="43" s="1"/>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Y1124" i="79" l="1"/>
  <c r="Y756" i="79"/>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C10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AM1120" i="79" s="1"/>
  <c r="Z1115" i="79"/>
  <c r="AM1115" i="79" s="1"/>
  <c r="Z1116" i="79"/>
  <c r="AM1116" i="79" s="1"/>
  <c r="Z1119" i="79"/>
  <c r="Z1114" i="79"/>
  <c r="AM1114" i="79" s="1"/>
  <c r="Z1118" i="79"/>
  <c r="AM1118" i="79" s="1"/>
  <c r="Z1117" i="79"/>
  <c r="AM1117" i="79" s="1"/>
  <c r="Z1121" i="79"/>
  <c r="AM1121" i="79" s="1"/>
  <c r="Z1122" i="79"/>
  <c r="AM1122" i="79" s="1"/>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M1119" i="79" s="1"/>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AA388" i="79"/>
  <c r="F69" i="43" s="1"/>
  <c r="AG391" i="46"/>
  <c r="L60" i="43" s="1"/>
  <c r="D82" i="43"/>
  <c r="D81" i="43"/>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D75" i="43"/>
  <c r="AI201" i="79"/>
  <c r="P26" i="47"/>
  <c r="Q20" i="47"/>
  <c r="AJ205" i="79"/>
  <c r="O67" i="43" s="1"/>
  <c r="AH203" i="79"/>
  <c r="AH201" i="79"/>
  <c r="AH199" i="79"/>
  <c r="AH200" i="79"/>
  <c r="AH202"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K572" i="79"/>
  <c r="P72" i="43" s="1"/>
  <c r="AA391" i="46"/>
  <c r="F60" i="43" s="1"/>
  <c r="K45" i="47" s="1"/>
  <c r="AL521" i="46"/>
  <c r="Q63" i="43" s="1"/>
  <c r="AC391" i="46"/>
  <c r="H60" i="43" s="1"/>
  <c r="AE521" i="46"/>
  <c r="J63" i="43" s="1"/>
  <c r="AD391" i="46"/>
  <c r="I60" i="43"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M1123" i="79" l="1"/>
  <c r="AM1124" i="79"/>
  <c r="AM1125" i="79"/>
  <c r="R82" i="43"/>
  <c r="AM383" i="79"/>
  <c r="S56" i="47"/>
  <c r="P39" i="47"/>
  <c r="R54" i="43"/>
  <c r="M45" i="47"/>
  <c r="V39" i="47"/>
  <c r="R30" i="47"/>
  <c r="N51" i="47"/>
  <c r="Z756" i="79"/>
  <c r="E75" i="43" s="1"/>
  <c r="Y572" i="79"/>
  <c r="AM382" i="79"/>
  <c r="AM384" i="79"/>
  <c r="AM205" i="79"/>
  <c r="G104" i="43" s="1"/>
  <c r="AD572" i="79"/>
  <c r="I72" i="43" s="1"/>
  <c r="AJ572" i="79"/>
  <c r="O72" i="43" s="1"/>
  <c r="AM521" i="46"/>
  <c r="AM523" i="46" s="1"/>
  <c r="U31" i="47"/>
  <c r="R55" i="43"/>
  <c r="AM261" i="46"/>
  <c r="AM263" i="46" s="1"/>
  <c r="AM388" i="46"/>
  <c r="AM567" i="79"/>
  <c r="AM390" i="46"/>
  <c r="AM200" i="79"/>
  <c r="AM199" i="79"/>
  <c r="AM750" i="79"/>
  <c r="AM754" i="79"/>
  <c r="AM749" i="79"/>
  <c r="AM748" i="79"/>
  <c r="AM932" i="79"/>
  <c r="AM201" i="79"/>
  <c r="AM389" i="46"/>
  <c r="AM133" i="46"/>
  <c r="AM934" i="79"/>
  <c r="AM571" i="79"/>
  <c r="AM753" i="79"/>
  <c r="AM751" i="79"/>
  <c r="AM752" i="79"/>
  <c r="AM202" i="79"/>
  <c r="AM203" i="79"/>
  <c r="AM566" i="79"/>
  <c r="D79" i="43"/>
  <c r="R79" i="43" s="1"/>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L104" i="43"/>
  <c r="AM936" i="79"/>
  <c r="AM755" i="79"/>
  <c r="AM939" i="79"/>
  <c r="AM938" i="79"/>
  <c r="AM757" i="79"/>
  <c r="D103" i="43"/>
  <c r="AB204" i="79"/>
  <c r="G66" i="43"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232" i="47"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D72" i="43"/>
  <c r="AC756" i="79"/>
  <c r="H75" i="43" s="1"/>
  <c r="K100" i="43"/>
  <c r="AK1124" i="79"/>
  <c r="P81" i="43" s="1"/>
  <c r="E41" i="43" s="1"/>
  <c r="AJ1124" i="79"/>
  <c r="O81" i="43" s="1"/>
  <c r="AI756" i="79"/>
  <c r="N75" i="43" s="1"/>
  <c r="AA756" i="79"/>
  <c r="F75" i="43" s="1"/>
  <c r="I97" i="43"/>
  <c r="K96" i="43"/>
  <c r="Y388" i="79"/>
  <c r="D69" i="43" s="1"/>
  <c r="L99"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E29" i="43" s="1"/>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R81" i="43" l="1"/>
  <c r="E30" i="43"/>
  <c r="E37" i="43"/>
  <c r="E42" i="43"/>
  <c r="R78" i="43"/>
  <c r="E35" i="43"/>
  <c r="E39" i="43"/>
  <c r="E40" i="43"/>
  <c r="E33" i="43"/>
  <c r="K182" i="47"/>
  <c r="E32" i="43"/>
  <c r="H20" i="43"/>
  <c r="AM1126" i="79"/>
  <c r="V180" i="47"/>
  <c r="P226" i="47"/>
  <c r="R226" i="47"/>
  <c r="N230" i="47"/>
  <c r="E31" i="43"/>
  <c r="E38" i="43"/>
  <c r="E34" i="43"/>
  <c r="E36" i="43"/>
  <c r="R57" i="43"/>
  <c r="H19" i="43" s="1"/>
  <c r="J235" i="47"/>
  <c r="J227" i="47"/>
  <c r="J216" i="47"/>
  <c r="J215" i="47"/>
  <c r="J212" i="47"/>
  <c r="J210" i="47"/>
  <c r="J200" i="47"/>
  <c r="J190" i="47"/>
  <c r="J205" i="47"/>
  <c r="J196" i="47"/>
  <c r="J180" i="47"/>
  <c r="J183" i="47"/>
  <c r="J168" i="47"/>
  <c r="J174" i="47"/>
  <c r="J173" i="47"/>
  <c r="J233" i="47"/>
  <c r="J225" i="47"/>
  <c r="J214" i="47"/>
  <c r="J211" i="47"/>
  <c r="J236" i="47"/>
  <c r="J232" i="47"/>
  <c r="J206" i="47"/>
  <c r="J198" i="47"/>
  <c r="J188" i="47"/>
  <c r="J203" i="47"/>
  <c r="J189" i="47"/>
  <c r="J191" i="47"/>
  <c r="J167" i="47"/>
  <c r="J176" i="47"/>
  <c r="J172" i="47"/>
  <c r="J231" i="47"/>
  <c r="J220" i="47"/>
  <c r="J234" i="47"/>
  <c r="J228" i="47"/>
  <c r="J230" i="47"/>
  <c r="J221" i="47"/>
  <c r="J204" i="47"/>
  <c r="J197" i="47"/>
  <c r="J186" i="47"/>
  <c r="J201" i="47"/>
  <c r="J185" i="47"/>
  <c r="J181" i="47"/>
  <c r="J171" i="47"/>
  <c r="J166" i="47"/>
  <c r="J165" i="47"/>
  <c r="J229" i="47"/>
  <c r="J218" i="47"/>
  <c r="J226" i="47"/>
  <c r="J217" i="47"/>
  <c r="J219" i="47"/>
  <c r="J213" i="47"/>
  <c r="J202" i="47"/>
  <c r="J195" i="47"/>
  <c r="J184" i="47"/>
  <c r="J199" i="47"/>
  <c r="J182" i="47"/>
  <c r="J187" i="47"/>
  <c r="J175" i="47"/>
  <c r="J170" i="47"/>
  <c r="J169" i="47"/>
  <c r="T75" i="47"/>
  <c r="T182" i="47"/>
  <c r="T168" i="47"/>
  <c r="T169" i="47"/>
  <c r="T196" i="47"/>
  <c r="T229" i="47"/>
  <c r="T181" i="47"/>
  <c r="T173" i="47"/>
  <c r="T166" i="47"/>
  <c r="T221" i="47"/>
  <c r="T170" i="47"/>
  <c r="T216" i="47"/>
  <c r="T212" i="47"/>
  <c r="S228" i="47"/>
  <c r="S236" i="47"/>
  <c r="S216" i="47"/>
  <c r="S174" i="47"/>
  <c r="S204" i="47"/>
  <c r="S195" i="47"/>
  <c r="S190" i="47"/>
  <c r="S226" i="47"/>
  <c r="S227" i="47"/>
  <c r="S167" i="47"/>
  <c r="S169" i="47"/>
  <c r="S166" i="47"/>
  <c r="S217" i="47"/>
  <c r="S199" i="47"/>
  <c r="S182" i="47"/>
  <c r="S215" i="47"/>
  <c r="S165" i="47"/>
  <c r="S235" i="47"/>
  <c r="S229" i="47"/>
  <c r="S213" i="47"/>
  <c r="S183" i="47"/>
  <c r="S189" i="47"/>
  <c r="S225" i="47"/>
  <c r="S197" i="47"/>
  <c r="S198" i="47"/>
  <c r="S196" i="47"/>
  <c r="S218" i="47"/>
  <c r="S231" i="47"/>
  <c r="S175" i="47"/>
  <c r="S176" i="47"/>
  <c r="S191" i="47"/>
  <c r="S168" i="47"/>
  <c r="S172" i="47"/>
  <c r="S180" i="47"/>
  <c r="S171" i="47"/>
  <c r="S230" i="47"/>
  <c r="S202" i="47"/>
  <c r="S181" i="47"/>
  <c r="S187" i="47"/>
  <c r="S214" i="47"/>
  <c r="S186" i="47"/>
  <c r="S211" i="47"/>
  <c r="S221" i="47"/>
  <c r="Q232" i="47"/>
  <c r="Q201" i="47"/>
  <c r="Q215" i="47"/>
  <c r="Q176" i="47"/>
  <c r="Q210" i="47"/>
  <c r="Q213" i="47"/>
  <c r="Q218" i="47"/>
  <c r="Q191" i="47"/>
  <c r="Q166" i="47"/>
  <c r="Q197" i="47"/>
  <c r="Q231" i="47"/>
  <c r="Q174" i="47"/>
  <c r="Q171" i="47"/>
  <c r="Q235" i="47"/>
  <c r="Q183" i="47"/>
  <c r="Q228" i="47"/>
  <c r="Q233" i="47"/>
  <c r="Q203" i="47"/>
  <c r="Q216" i="47"/>
  <c r="Q165" i="47"/>
  <c r="Q234" i="47"/>
  <c r="Q175" i="47"/>
  <c r="Q170" i="47"/>
  <c r="Q198" i="47"/>
  <c r="Q190" i="47"/>
  <c r="Q217" i="47"/>
  <c r="Q226" i="47"/>
  <c r="Q188" i="47"/>
  <c r="Q182" i="47"/>
  <c r="Q221" i="47"/>
  <c r="Q211" i="47"/>
  <c r="Q196" i="47"/>
  <c r="Q181" i="47"/>
  <c r="Q185" i="47"/>
  <c r="Q195" i="47"/>
  <c r="Q189" i="47"/>
  <c r="Q168" i="47"/>
  <c r="Q236" i="47"/>
  <c r="Q202" i="47"/>
  <c r="Q206" i="47"/>
  <c r="Q227" i="47"/>
  <c r="Q200" i="47"/>
  <c r="Q204" i="47"/>
  <c r="Q225" i="47"/>
  <c r="Q230" i="47"/>
  <c r="Q214" i="47"/>
  <c r="Q220" i="47"/>
  <c r="Q180" i="47"/>
  <c r="Q229" i="47"/>
  <c r="Q199" i="47"/>
  <c r="Q167" i="47"/>
  <c r="Q173" i="47"/>
  <c r="U47" i="47"/>
  <c r="U182" i="47"/>
  <c r="U173" i="47"/>
  <c r="U167" i="47"/>
  <c r="U166" i="47"/>
  <c r="U189" i="47"/>
  <c r="U204" i="47"/>
  <c r="U202" i="47"/>
  <c r="U206" i="47"/>
  <c r="U197" i="47"/>
  <c r="U195" i="47"/>
  <c r="U219" i="47"/>
  <c r="U210" i="47"/>
  <c r="U196" i="47"/>
  <c r="U221" i="47"/>
  <c r="U214" i="47"/>
  <c r="U190" i="47"/>
  <c r="U220" i="47"/>
  <c r="U236" i="47"/>
  <c r="U234" i="47"/>
  <c r="U233" i="47"/>
  <c r="U184" i="47"/>
  <c r="U180" i="47"/>
  <c r="U205" i="47"/>
  <c r="U170" i="47"/>
  <c r="U171" i="47"/>
  <c r="U198" i="47"/>
  <c r="U181" i="47"/>
  <c r="U203" i="47"/>
  <c r="U172" i="47"/>
  <c r="U232" i="47"/>
  <c r="U176" i="47"/>
  <c r="U211" i="47"/>
  <c r="U187" i="47"/>
  <c r="U185" i="47"/>
  <c r="U225" i="47"/>
  <c r="U165" i="47"/>
  <c r="U235" i="47"/>
  <c r="U168" i="47"/>
  <c r="U229" i="47"/>
  <c r="U227" i="47"/>
  <c r="U200" i="47"/>
  <c r="U169" i="47"/>
  <c r="U174" i="47"/>
  <c r="U175" i="47"/>
  <c r="U201" i="47"/>
  <c r="U199" i="47"/>
  <c r="U186" i="47"/>
  <c r="U212" i="47"/>
  <c r="U228" i="47"/>
  <c r="U226" i="47"/>
  <c r="U230" i="47"/>
  <c r="U217" i="47"/>
  <c r="U215" i="47"/>
  <c r="U231" i="47"/>
  <c r="U218" i="47"/>
  <c r="U216" i="47"/>
  <c r="U213" i="47"/>
  <c r="T226" i="47"/>
  <c r="P182" i="47"/>
  <c r="P170" i="47"/>
  <c r="P165" i="47"/>
  <c r="V231" i="47"/>
  <c r="R206" i="47"/>
  <c r="P216" i="47"/>
  <c r="R167" i="47"/>
  <c r="Q169" i="47"/>
  <c r="K217" i="47"/>
  <c r="K197" i="47"/>
  <c r="K198" i="47"/>
  <c r="K166" i="47"/>
  <c r="S232" i="47"/>
  <c r="S219" i="47"/>
  <c r="Q186" i="47"/>
  <c r="S206" i="47"/>
  <c r="T227" i="47"/>
  <c r="T235" i="47"/>
  <c r="T185" i="47"/>
  <c r="T187" i="47"/>
  <c r="T189" i="47"/>
  <c r="T220" i="47"/>
  <c r="T231" i="47"/>
  <c r="T205" i="47"/>
  <c r="T218" i="47"/>
  <c r="T176" i="47"/>
  <c r="N172" i="47"/>
  <c r="N184" i="47"/>
  <c r="N232" i="47"/>
  <c r="N231" i="47"/>
  <c r="N191" i="47"/>
  <c r="N197" i="47"/>
  <c r="N217" i="47"/>
  <c r="N173" i="47"/>
  <c r="N181" i="47"/>
  <c r="N198" i="47"/>
  <c r="N228" i="47"/>
  <c r="N174" i="47"/>
  <c r="N180" i="47"/>
  <c r="N200" i="47"/>
  <c r="N236" i="47"/>
  <c r="O174" i="47"/>
  <c r="O168" i="47"/>
  <c r="O204" i="47"/>
  <c r="O191" i="47"/>
  <c r="O186" i="47"/>
  <c r="O216" i="47"/>
  <c r="O235" i="47"/>
  <c r="O228" i="47"/>
  <c r="P204" i="47"/>
  <c r="P180" i="47"/>
  <c r="R181" i="47"/>
  <c r="R196" i="47"/>
  <c r="K226" i="47"/>
  <c r="S203" i="47"/>
  <c r="Q212" i="47"/>
  <c r="I235" i="47"/>
  <c r="I227" i="47"/>
  <c r="I216" i="47"/>
  <c r="I234" i="47"/>
  <c r="I226" i="47"/>
  <c r="I215" i="47"/>
  <c r="I196" i="47"/>
  <c r="I185" i="47"/>
  <c r="I204" i="47"/>
  <c r="I197" i="47"/>
  <c r="I181" i="47"/>
  <c r="I186" i="47"/>
  <c r="I199" i="47"/>
  <c r="I165" i="47"/>
  <c r="I172" i="47"/>
  <c r="I176" i="47"/>
  <c r="I233" i="47"/>
  <c r="I225" i="47"/>
  <c r="I214" i="47"/>
  <c r="I232" i="47"/>
  <c r="I221" i="47"/>
  <c r="I213" i="47"/>
  <c r="I191" i="47"/>
  <c r="I183" i="47"/>
  <c r="I202" i="47"/>
  <c r="I180" i="47"/>
  <c r="I168" i="47"/>
  <c r="I167" i="47"/>
  <c r="I182" i="47"/>
  <c r="I169" i="47"/>
  <c r="I173" i="47"/>
  <c r="I150" i="47"/>
  <c r="I231" i="47"/>
  <c r="I220" i="47"/>
  <c r="I212" i="47"/>
  <c r="I230" i="47"/>
  <c r="I219" i="47"/>
  <c r="I211" i="47"/>
  <c r="I189" i="47"/>
  <c r="I200" i="47"/>
  <c r="I190" i="47"/>
  <c r="I184" i="47"/>
  <c r="I188" i="47"/>
  <c r="I166" i="47"/>
  <c r="I170" i="47"/>
  <c r="I174" i="47"/>
  <c r="I229" i="47"/>
  <c r="I218" i="47"/>
  <c r="I236" i="47"/>
  <c r="I228" i="47"/>
  <c r="I217" i="47"/>
  <c r="I210" i="47"/>
  <c r="I187" i="47"/>
  <c r="I206" i="47"/>
  <c r="I198" i="47"/>
  <c r="I203" i="47"/>
  <c r="I205" i="47"/>
  <c r="I195" i="47"/>
  <c r="I201" i="47"/>
  <c r="I171" i="47"/>
  <c r="I175" i="47"/>
  <c r="V225" i="47"/>
  <c r="V203" i="47"/>
  <c r="V204" i="47"/>
  <c r="V188" i="47"/>
  <c r="V235" i="47"/>
  <c r="V199" i="47"/>
  <c r="V228" i="47"/>
  <c r="V190" i="47"/>
  <c r="V200" i="47"/>
  <c r="V219" i="47"/>
  <c r="V210" i="47"/>
  <c r="V185" i="47"/>
  <c r="V191" i="47"/>
  <c r="V212" i="47"/>
  <c r="V176" i="47"/>
  <c r="V221" i="47"/>
  <c r="V168" i="47"/>
  <c r="V174" i="47"/>
  <c r="V229" i="47"/>
  <c r="V234" i="47"/>
  <c r="V232" i="47"/>
  <c r="V218" i="47"/>
  <c r="V213" i="47"/>
  <c r="V195" i="47"/>
  <c r="V205" i="47"/>
  <c r="V220" i="47"/>
  <c r="V171" i="47"/>
  <c r="V202" i="47"/>
  <c r="V216" i="47"/>
  <c r="V196" i="47"/>
  <c r="V217" i="47"/>
  <c r="V227" i="47"/>
  <c r="V172" i="47"/>
  <c r="V233" i="47"/>
  <c r="V189" i="47"/>
  <c r="V165" i="47"/>
  <c r="V167" i="47"/>
  <c r="V173" i="47"/>
  <c r="V230" i="47"/>
  <c r="V214" i="47"/>
  <c r="V187" i="47"/>
  <c r="V206" i="47"/>
  <c r="V166" i="47"/>
  <c r="V198" i="47"/>
  <c r="V226" i="47"/>
  <c r="V182" i="47"/>
  <c r="V170" i="47"/>
  <c r="V183" i="47"/>
  <c r="V201" i="47"/>
  <c r="V169" i="47"/>
  <c r="M231" i="47"/>
  <c r="M219" i="47"/>
  <c r="M198" i="47"/>
  <c r="M165" i="47"/>
  <c r="M218" i="47"/>
  <c r="M210" i="47"/>
  <c r="M181" i="47"/>
  <c r="M172" i="47"/>
  <c r="M216" i="47"/>
  <c r="M196" i="47"/>
  <c r="M173" i="47"/>
  <c r="M214" i="47"/>
  <c r="M191" i="47"/>
  <c r="M199" i="47"/>
  <c r="M174" i="47"/>
  <c r="M220" i="47"/>
  <c r="M211" i="47"/>
  <c r="M205" i="47"/>
  <c r="M171" i="47"/>
  <c r="M236" i="47"/>
  <c r="M187" i="47"/>
  <c r="M184" i="47"/>
  <c r="M176" i="47"/>
  <c r="M234" i="47"/>
  <c r="M185" i="47"/>
  <c r="M201" i="47"/>
  <c r="M167" i="47"/>
  <c r="M232" i="47"/>
  <c r="M183" i="47"/>
  <c r="M182" i="47"/>
  <c r="M212" i="47"/>
  <c r="M189" i="47"/>
  <c r="M188" i="47"/>
  <c r="M175" i="47"/>
  <c r="M228" i="47"/>
  <c r="M204" i="47"/>
  <c r="M203" i="47"/>
  <c r="M235" i="47"/>
  <c r="M226" i="47"/>
  <c r="M202" i="47"/>
  <c r="M186" i="47"/>
  <c r="M233" i="47"/>
  <c r="M221" i="47"/>
  <c r="M200" i="47"/>
  <c r="M166" i="47"/>
  <c r="M230" i="47"/>
  <c r="M206" i="47"/>
  <c r="M180" i="47"/>
  <c r="M229" i="47"/>
  <c r="M217" i="47"/>
  <c r="M197" i="47"/>
  <c r="M168" i="47"/>
  <c r="M227" i="47"/>
  <c r="M215" i="47"/>
  <c r="M195" i="47"/>
  <c r="M169" i="47"/>
  <c r="M225" i="47"/>
  <c r="M213" i="47"/>
  <c r="M190" i="47"/>
  <c r="M170" i="47"/>
  <c r="K176" i="47"/>
  <c r="K191" i="47"/>
  <c r="K216" i="47"/>
  <c r="K230" i="47"/>
  <c r="K200" i="47"/>
  <c r="K205" i="47"/>
  <c r="K229" i="47"/>
  <c r="K181" i="47"/>
  <c r="K203" i="47"/>
  <c r="K227" i="47"/>
  <c r="K174" i="47"/>
  <c r="K183" i="47"/>
  <c r="K190" i="47"/>
  <c r="K213" i="47"/>
  <c r="K168" i="47"/>
  <c r="K199" i="47"/>
  <c r="K220" i="47"/>
  <c r="K234" i="47"/>
  <c r="K165" i="47"/>
  <c r="K202" i="47"/>
  <c r="K188" i="47"/>
  <c r="K235" i="47"/>
  <c r="K175" i="47"/>
  <c r="K180" i="47"/>
  <c r="K210" i="47"/>
  <c r="K221" i="47"/>
  <c r="K173" i="47"/>
  <c r="K206" i="47"/>
  <c r="K211" i="47"/>
  <c r="K219" i="47"/>
  <c r="K172" i="47"/>
  <c r="K196" i="47"/>
  <c r="K218" i="47"/>
  <c r="K232" i="47"/>
  <c r="K170" i="47"/>
  <c r="K187" i="47"/>
  <c r="K195" i="47"/>
  <c r="K215" i="47"/>
  <c r="L81" i="47"/>
  <c r="L213" i="47"/>
  <c r="L203" i="47"/>
  <c r="L172" i="47"/>
  <c r="L173" i="47"/>
  <c r="L229" i="47"/>
  <c r="L189" i="47"/>
  <c r="L190" i="47"/>
  <c r="L236" i="47"/>
  <c r="L218" i="47"/>
  <c r="L187" i="47"/>
  <c r="L188" i="47"/>
  <c r="L234" i="47"/>
  <c r="L214" i="47"/>
  <c r="L185" i="47"/>
  <c r="L184" i="47"/>
  <c r="L210" i="47"/>
  <c r="L191" i="47"/>
  <c r="L180" i="47"/>
  <c r="L230" i="47"/>
  <c r="L220" i="47"/>
  <c r="L206" i="47"/>
  <c r="L169" i="47"/>
  <c r="L228" i="47"/>
  <c r="L212" i="47"/>
  <c r="L204" i="47"/>
  <c r="L168" i="47"/>
  <c r="L226" i="47"/>
  <c r="L211" i="47"/>
  <c r="L202" i="47"/>
  <c r="L174" i="47"/>
  <c r="L232" i="47"/>
  <c r="L231" i="47"/>
  <c r="L183" i="47"/>
  <c r="L166" i="47"/>
  <c r="L219" i="47"/>
  <c r="L225" i="47"/>
  <c r="L198" i="47"/>
  <c r="L171" i="47"/>
  <c r="L217" i="47"/>
  <c r="L197" i="47"/>
  <c r="L176" i="47"/>
  <c r="L215" i="47"/>
  <c r="L205" i="47"/>
  <c r="L186" i="47"/>
  <c r="L167" i="47"/>
  <c r="L221" i="47"/>
  <c r="L233" i="47"/>
  <c r="L200" i="47"/>
  <c r="L165" i="47"/>
  <c r="L235" i="47"/>
  <c r="L201" i="47"/>
  <c r="L181" i="47"/>
  <c r="L175" i="47"/>
  <c r="L227" i="47"/>
  <c r="L199" i="47"/>
  <c r="L195" i="47"/>
  <c r="L170" i="47"/>
  <c r="L216" i="47"/>
  <c r="L196" i="47"/>
  <c r="L182" i="47"/>
  <c r="T202" i="47"/>
  <c r="P234" i="47"/>
  <c r="P221" i="47"/>
  <c r="V175" i="47"/>
  <c r="Q205" i="47"/>
  <c r="S185" i="47"/>
  <c r="R214" i="47"/>
  <c r="R221" i="47"/>
  <c r="R180" i="47"/>
  <c r="K233" i="47"/>
  <c r="K186" i="47"/>
  <c r="K189" i="47"/>
  <c r="K169" i="47"/>
  <c r="S220" i="47"/>
  <c r="S210" i="47"/>
  <c r="V186" i="47"/>
  <c r="Q219" i="47"/>
  <c r="U188" i="47"/>
  <c r="T228" i="47"/>
  <c r="T230" i="47"/>
  <c r="T214" i="47"/>
  <c r="T225" i="47"/>
  <c r="T233" i="47"/>
  <c r="T171" i="47"/>
  <c r="T188" i="47"/>
  <c r="T215" i="47"/>
  <c r="T217" i="47"/>
  <c r="T219" i="47"/>
  <c r="T211" i="47"/>
  <c r="N189" i="47"/>
  <c r="N195" i="47"/>
  <c r="N211" i="47"/>
  <c r="N166" i="47"/>
  <c r="N183" i="47"/>
  <c r="N204" i="47"/>
  <c r="N214" i="47"/>
  <c r="N169" i="47"/>
  <c r="N187" i="47"/>
  <c r="N206" i="47"/>
  <c r="N216" i="47"/>
  <c r="N175" i="47"/>
  <c r="N199" i="47"/>
  <c r="N226" i="47"/>
  <c r="N218" i="47"/>
  <c r="O166" i="47"/>
  <c r="O169" i="47"/>
  <c r="O189" i="47"/>
  <c r="O199" i="47"/>
  <c r="O190" i="47"/>
  <c r="O220" i="47"/>
  <c r="O213" i="47"/>
  <c r="V181" i="47"/>
  <c r="S205" i="47"/>
  <c r="K231" i="47"/>
  <c r="S212" i="47"/>
  <c r="U191" i="47"/>
  <c r="R68" i="47"/>
  <c r="R228" i="47"/>
  <c r="R191" i="47"/>
  <c r="R203" i="47"/>
  <c r="R227" i="47"/>
  <c r="R236" i="47"/>
  <c r="R234" i="47"/>
  <c r="R175" i="47"/>
  <c r="R215" i="47"/>
  <c r="R170" i="47"/>
  <c r="R218" i="47"/>
  <c r="R189" i="47"/>
  <c r="R176" i="47"/>
  <c r="R202" i="47"/>
  <c r="R210" i="47"/>
  <c r="R220" i="47"/>
  <c r="R233" i="47"/>
  <c r="R216" i="47"/>
  <c r="R200" i="47"/>
  <c r="R235" i="47"/>
  <c r="R199" i="47"/>
  <c r="R184" i="47"/>
  <c r="R197" i="47"/>
  <c r="R166" i="47"/>
  <c r="R212" i="47"/>
  <c r="R225" i="47"/>
  <c r="R188" i="47"/>
  <c r="R172" i="47"/>
  <c r="R165" i="47"/>
  <c r="R211" i="47"/>
  <c r="R182" i="47"/>
  <c r="R229" i="47"/>
  <c r="R171" i="47"/>
  <c r="R168" i="47"/>
  <c r="R190" i="47"/>
  <c r="R201" i="47"/>
  <c r="R186" i="47"/>
  <c r="R219" i="47"/>
  <c r="R173" i="47"/>
  <c r="R230" i="47"/>
  <c r="R205" i="47"/>
  <c r="R231" i="47"/>
  <c r="R217" i="47"/>
  <c r="O98" i="47"/>
  <c r="O234" i="47"/>
  <c r="O226" i="47"/>
  <c r="O215" i="47"/>
  <c r="O233" i="47"/>
  <c r="O225" i="47"/>
  <c r="O214" i="47"/>
  <c r="O195" i="47"/>
  <c r="O184" i="47"/>
  <c r="O201" i="47"/>
  <c r="O206" i="47"/>
  <c r="O200" i="47"/>
  <c r="O202" i="47"/>
  <c r="O165" i="47"/>
  <c r="O172" i="47"/>
  <c r="O175" i="47"/>
  <c r="O230" i="47"/>
  <c r="O219" i="47"/>
  <c r="O211" i="47"/>
  <c r="O229" i="47"/>
  <c r="O218" i="47"/>
  <c r="O210" i="47"/>
  <c r="O188" i="47"/>
  <c r="O205" i="47"/>
  <c r="O196" i="47"/>
  <c r="O182" i="47"/>
  <c r="O185" i="47"/>
  <c r="O187" i="47"/>
  <c r="O173" i="47"/>
  <c r="O167" i="47"/>
  <c r="O170" i="47"/>
  <c r="P220" i="47"/>
  <c r="P201" i="47"/>
  <c r="P166" i="47"/>
  <c r="P233" i="47"/>
  <c r="P210" i="47"/>
  <c r="P236" i="47"/>
  <c r="P195" i="47"/>
  <c r="P184" i="47"/>
  <c r="P188" i="47"/>
  <c r="P225" i="47"/>
  <c r="P229" i="47"/>
  <c r="P228" i="47"/>
  <c r="P232" i="47"/>
  <c r="P174" i="47"/>
  <c r="P191" i="47"/>
  <c r="P205" i="47"/>
  <c r="P203" i="47"/>
  <c r="P235" i="47"/>
  <c r="P212" i="47"/>
  <c r="P186" i="47"/>
  <c r="P190" i="47"/>
  <c r="P214" i="47"/>
  <c r="P172" i="47"/>
  <c r="P197" i="47"/>
  <c r="P181" i="47"/>
  <c r="P230" i="47"/>
  <c r="P176" i="47"/>
  <c r="P231" i="47"/>
  <c r="P215" i="47"/>
  <c r="P189" i="47"/>
  <c r="P218" i="47"/>
  <c r="P171" i="47"/>
  <c r="P198" i="47"/>
  <c r="P183" i="47"/>
  <c r="P196" i="47"/>
  <c r="P199" i="47"/>
  <c r="P167" i="47"/>
  <c r="P175" i="47"/>
  <c r="P219" i="47"/>
  <c r="P169" i="47"/>
  <c r="P173" i="47"/>
  <c r="P168" i="47"/>
  <c r="P217" i="47"/>
  <c r="P211" i="47"/>
  <c r="P227" i="47"/>
  <c r="V184" i="47"/>
  <c r="Q187" i="47"/>
  <c r="U183" i="47"/>
  <c r="R204" i="47"/>
  <c r="R195" i="47"/>
  <c r="K236" i="47"/>
  <c r="K225" i="47"/>
  <c r="K201" i="47"/>
  <c r="K185" i="47"/>
  <c r="S233" i="47"/>
  <c r="S201" i="47"/>
  <c r="S200" i="47"/>
  <c r="V215" i="47"/>
  <c r="R183" i="47"/>
  <c r="T200" i="47"/>
  <c r="T175" i="47"/>
  <c r="T210" i="47"/>
  <c r="T234" i="47"/>
  <c r="T236" i="47"/>
  <c r="T191" i="47"/>
  <c r="T195" i="47"/>
  <c r="T167" i="47"/>
  <c r="T174" i="47"/>
  <c r="T172" i="47"/>
  <c r="T183" i="47"/>
  <c r="N170" i="47"/>
  <c r="N182" i="47"/>
  <c r="N202" i="47"/>
  <c r="N212" i="47"/>
  <c r="N167" i="47"/>
  <c r="N203" i="47"/>
  <c r="N210" i="47"/>
  <c r="N225" i="47"/>
  <c r="N165" i="47"/>
  <c r="N205" i="47"/>
  <c r="N213" i="47"/>
  <c r="N227" i="47"/>
  <c r="N176" i="47"/>
  <c r="N221" i="47"/>
  <c r="N229" i="47"/>
  <c r="O171" i="47"/>
  <c r="O183" i="47"/>
  <c r="O180" i="47"/>
  <c r="O203" i="47"/>
  <c r="O197" i="47"/>
  <c r="O227" i="47"/>
  <c r="O217" i="47"/>
  <c r="O236" i="47"/>
  <c r="P202" i="47"/>
  <c r="V211" i="47"/>
  <c r="T213" i="47"/>
  <c r="R169" i="47"/>
  <c r="K212" i="47"/>
  <c r="K171" i="47"/>
  <c r="S188" i="47"/>
  <c r="T204" i="47"/>
  <c r="P187" i="47"/>
  <c r="P185" i="47"/>
  <c r="P200" i="47"/>
  <c r="V236" i="47"/>
  <c r="R174" i="47"/>
  <c r="T203" i="47"/>
  <c r="R185" i="47"/>
  <c r="R187" i="47"/>
  <c r="K228" i="47"/>
  <c r="K214" i="47"/>
  <c r="K204" i="47"/>
  <c r="K167" i="47"/>
  <c r="S184" i="47"/>
  <c r="S170" i="47"/>
  <c r="S173" i="47"/>
  <c r="Q172" i="47"/>
  <c r="R213" i="47"/>
  <c r="P206" i="47"/>
  <c r="T206" i="47"/>
  <c r="T165" i="47"/>
  <c r="T180" i="47"/>
  <c r="T184" i="47"/>
  <c r="T199" i="47"/>
  <c r="T201" i="47"/>
  <c r="T186" i="47"/>
  <c r="T190" i="47"/>
  <c r="T198" i="47"/>
  <c r="T232" i="47"/>
  <c r="N171" i="47"/>
  <c r="N201" i="47"/>
  <c r="N234" i="47"/>
  <c r="N220" i="47"/>
  <c r="N168" i="47"/>
  <c r="N186" i="47"/>
  <c r="N215" i="47"/>
  <c r="N233" i="47"/>
  <c r="N196" i="47"/>
  <c r="N188" i="47"/>
  <c r="N219" i="47"/>
  <c r="N235" i="47"/>
  <c r="N185" i="47"/>
  <c r="N190" i="47"/>
  <c r="O176" i="47"/>
  <c r="O181" i="47"/>
  <c r="O198" i="47"/>
  <c r="O212" i="47"/>
  <c r="O231" i="47"/>
  <c r="O221" i="47"/>
  <c r="T197" i="47"/>
  <c r="P213" i="47"/>
  <c r="Q184" i="47"/>
  <c r="R232" i="47"/>
  <c r="R198" i="47"/>
  <c r="K184" i="47"/>
  <c r="S234" i="47"/>
  <c r="V197" i="47"/>
  <c r="U83" i="47"/>
  <c r="AM204" i="79"/>
  <c r="J104" i="43"/>
  <c r="I104" i="43"/>
  <c r="R75" i="43"/>
  <c r="R66" i="43"/>
  <c r="R69" i="43"/>
  <c r="R60" i="43"/>
  <c r="R72" i="43"/>
  <c r="Q82" i="47"/>
  <c r="P83" i="47"/>
  <c r="AM391" i="46"/>
  <c r="AM393" i="46" s="1"/>
  <c r="U63" i="47"/>
  <c r="U71" i="47"/>
  <c r="AM206" i="79"/>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Q153" i="47"/>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E43" i="43" l="1"/>
  <c r="W228" i="47"/>
  <c r="W188" i="47"/>
  <c r="W206" i="47"/>
  <c r="W174" i="47"/>
  <c r="W189" i="47"/>
  <c r="W212" i="47"/>
  <c r="W173" i="47"/>
  <c r="W168" i="47"/>
  <c r="W191" i="47"/>
  <c r="W214" i="47"/>
  <c r="W172" i="47"/>
  <c r="W181" i="47"/>
  <c r="W196" i="47"/>
  <c r="W216" i="47"/>
  <c r="W175" i="47"/>
  <c r="W205" i="47"/>
  <c r="W187" i="47"/>
  <c r="W236" i="47"/>
  <c r="W170" i="47"/>
  <c r="W190" i="47"/>
  <c r="W211" i="47"/>
  <c r="W220" i="47"/>
  <c r="W169" i="47"/>
  <c r="W180" i="47"/>
  <c r="W225" i="47"/>
  <c r="W165" i="47"/>
  <c r="W197" i="47"/>
  <c r="W215" i="47"/>
  <c r="W227" i="47"/>
  <c r="W195" i="47"/>
  <c r="W184" i="47"/>
  <c r="W171" i="47"/>
  <c r="W203" i="47"/>
  <c r="W210" i="47"/>
  <c r="W218" i="47"/>
  <c r="W166" i="47"/>
  <c r="W200" i="47"/>
  <c r="W219" i="47"/>
  <c r="W231" i="47"/>
  <c r="W182" i="47"/>
  <c r="W202" i="47"/>
  <c r="W233" i="47"/>
  <c r="W199" i="47"/>
  <c r="W204" i="47"/>
  <c r="W226" i="47"/>
  <c r="W235" i="47"/>
  <c r="W232" i="47"/>
  <c r="W221" i="47"/>
  <c r="W213" i="47"/>
  <c r="W201" i="47"/>
  <c r="W198" i="47"/>
  <c r="W229" i="47"/>
  <c r="W230" i="47"/>
  <c r="W167" i="47"/>
  <c r="W183" i="47"/>
  <c r="W176" i="47"/>
  <c r="W186" i="47"/>
  <c r="W185" i="47"/>
  <c r="W234" i="47"/>
  <c r="W217" i="47"/>
  <c r="M104" i="43"/>
  <c r="W161" i="47"/>
  <c r="U57" i="47"/>
  <c r="U59" i="47" s="1"/>
  <c r="U72" i="47" s="1"/>
  <c r="U74" i="47" s="1"/>
  <c r="U87" i="47" s="1"/>
  <c r="U89" i="47" s="1"/>
  <c r="U102" i="47" s="1"/>
  <c r="M103" i="43"/>
  <c r="W27" i="47"/>
  <c r="C105" i="43" s="1"/>
  <c r="C106"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Q164" i="47"/>
  <c r="Q177" i="47" s="1"/>
  <c r="Q179" i="47" s="1"/>
  <c r="Q192" i="47" s="1"/>
  <c r="Q194" i="47" s="1"/>
  <c r="Q207" i="47" s="1"/>
  <c r="Q209" i="47" s="1"/>
  <c r="Q222" i="47" s="1"/>
  <c r="Q224" i="47" s="1"/>
  <c r="Q237" i="47" s="1"/>
  <c r="L84" i="43" s="1"/>
  <c r="L85" i="43" s="1"/>
  <c r="F41" i="43"/>
  <c r="G41" i="43" s="1"/>
  <c r="O104" i="47"/>
  <c r="O117" i="47" s="1"/>
  <c r="O119" i="47" s="1"/>
  <c r="O132" i="47" s="1"/>
  <c r="O134" i="47" s="1"/>
  <c r="O147" i="47" s="1"/>
  <c r="O149" i="47" s="1"/>
  <c r="O162" i="47" s="1"/>
  <c r="J104" i="47"/>
  <c r="J117" i="47" s="1"/>
  <c r="J119" i="47" s="1"/>
  <c r="J132" i="47" s="1"/>
  <c r="J134" i="47" s="1"/>
  <c r="J147" i="47" s="1"/>
  <c r="J149" i="47" s="1"/>
  <c r="J162" i="47" s="1"/>
  <c r="F40" i="43"/>
  <c r="G40" i="43"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36" i="43" l="1"/>
  <c r="G36" i="43" s="1"/>
  <c r="F42" i="43"/>
  <c r="G42" i="43" s="1"/>
  <c r="Q85" i="43"/>
  <c r="M164" i="47"/>
  <c r="M177" i="47" s="1"/>
  <c r="M179" i="47" s="1"/>
  <c r="M192" i="47" s="1"/>
  <c r="M194" i="47" s="1"/>
  <c r="M207" i="47" s="1"/>
  <c r="M209" i="47" s="1"/>
  <c r="M222" i="47" s="1"/>
  <c r="M224" i="47" s="1"/>
  <c r="M237" i="47" s="1"/>
  <c r="H84" i="43" s="1"/>
  <c r="H85" i="43" s="1"/>
  <c r="O164" i="47"/>
  <c r="O177" i="47" s="1"/>
  <c r="O179" i="47" s="1"/>
  <c r="O192" i="47" s="1"/>
  <c r="O194" i="47" s="1"/>
  <c r="O207" i="47" s="1"/>
  <c r="O209" i="47" s="1"/>
  <c r="O222" i="47" s="1"/>
  <c r="O224" i="47" s="1"/>
  <c r="O237" i="47" s="1"/>
  <c r="J84" i="43" s="1"/>
  <c r="J85" i="43" s="1"/>
  <c r="F37" i="43"/>
  <c r="G37" i="43" s="1"/>
  <c r="F39" i="43"/>
  <c r="G39" i="43" s="1"/>
  <c r="F38" i="43"/>
  <c r="G38" i="43" s="1"/>
  <c r="N164" i="47"/>
  <c r="N177" i="47" s="1"/>
  <c r="N179" i="47" s="1"/>
  <c r="N192" i="47" s="1"/>
  <c r="N194" i="47" s="1"/>
  <c r="N207" i="47" s="1"/>
  <c r="N209" i="47" s="1"/>
  <c r="N222" i="47" s="1"/>
  <c r="N224" i="47" s="1"/>
  <c r="N237" i="47" s="1"/>
  <c r="I84" i="43" s="1"/>
  <c r="I85" i="43" s="1"/>
  <c r="J164" i="47"/>
  <c r="J177" i="47" s="1"/>
  <c r="J179" i="47" s="1"/>
  <c r="J192" i="47" s="1"/>
  <c r="J194" i="47" s="1"/>
  <c r="J207" i="47" s="1"/>
  <c r="J209" i="47" s="1"/>
  <c r="J222" i="47" s="1"/>
  <c r="J224" i="47" s="1"/>
  <c r="J237" i="47" s="1"/>
  <c r="E84"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F35" i="43"/>
  <c r="G35" i="43" s="1"/>
  <c r="F29" i="43" l="1"/>
  <c r="G29" i="43" s="1"/>
  <c r="F30" i="43"/>
  <c r="G30" i="43" s="1"/>
  <c r="E85" i="43"/>
  <c r="D85" i="43"/>
  <c r="L164" i="47"/>
  <c r="L177" i="47" s="1"/>
  <c r="L179" i="47" s="1"/>
  <c r="L192" i="47" s="1"/>
  <c r="L194" i="47" s="1"/>
  <c r="L207" i="47" s="1"/>
  <c r="L209" i="47" s="1"/>
  <c r="L222" i="47" s="1"/>
  <c r="L224" i="47" s="1"/>
  <c r="L237" i="47" s="1"/>
  <c r="G84" i="43" s="1"/>
  <c r="G85" i="43" s="1"/>
  <c r="F34" i="43"/>
  <c r="G34" i="43" s="1"/>
  <c r="F33" i="43"/>
  <c r="G33" i="43" s="1"/>
  <c r="W42" i="47"/>
  <c r="D105" i="43" s="1"/>
  <c r="K42" i="47"/>
  <c r="F32" i="43" l="1"/>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H21" i="43" s="1"/>
  <c r="H22" i="43" s="1"/>
  <c r="W89" i="47"/>
  <c r="W102" i="47" s="1"/>
  <c r="G105" i="43"/>
  <c r="F85" i="43" l="1"/>
  <c r="F31" i="43"/>
  <c r="G31" i="43" s="1"/>
  <c r="G43" i="43" s="1"/>
  <c r="G106" i="43"/>
  <c r="W104" i="47"/>
  <c r="W117" i="47" s="1"/>
  <c r="H105" i="43"/>
  <c r="H106" i="43" s="1"/>
  <c r="F43" i="43" l="1"/>
  <c r="R85" i="43"/>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<sst xmlns="http://schemas.openxmlformats.org/spreadsheetml/2006/main" count="3116" uniqueCount="763">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</sst>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23">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19439467" cy="1985434"/>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7982333"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785164"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407592"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75752" cy="2342387"/>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(2022)</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77</xdr:row>
          <xdr:rowOff>76200</xdr:rowOff>
        </xdr:from>
        <xdr:to>
          <xdr:col>2</xdr:col>
          <xdr:colOff>1381125</xdr:colOff>
          <xdr:row>79</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87700"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60423" cy="2185947"/>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3779" y="281441"/>
          <a:ext cx="15422974"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07128" y="216648"/>
          <a:ext cx="17446165" cy="224802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06918" y="134471"/>
          <a:ext cx="18277415" cy="209812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Normal="100" workbookViewId="0">
      <selection activeCell="G7" sqref="G7"/>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757" t="s">
        <v>174</v>
      </c>
      <c r="C3" s="757"/>
    </row>
    <row r="4" spans="1:3" ht="11.25" customHeight="1"/>
    <row r="5" spans="1:3" s="30" customFormat="1" ht="25.5" customHeight="1">
      <c r="B5" s="60" t="s">
        <v>421</v>
      </c>
      <c r="C5" s="60" t="s">
        <v>173</v>
      </c>
    </row>
    <row r="6" spans="1:3" s="176" customFormat="1" ht="48" customHeight="1">
      <c r="A6" s="241"/>
      <c r="B6" s="618" t="s">
        <v>170</v>
      </c>
      <c r="C6" s="671" t="s">
        <v>609</v>
      </c>
    </row>
    <row r="7" spans="1:3" s="176" customFormat="1" ht="21" customHeight="1">
      <c r="A7" s="241"/>
      <c r="B7" s="612" t="s">
        <v>555</v>
      </c>
      <c r="C7" s="672" t="s">
        <v>622</v>
      </c>
    </row>
    <row r="8" spans="1:3" s="176" customFormat="1" ht="32.25" customHeight="1">
      <c r="B8" s="612" t="s">
        <v>368</v>
      </c>
      <c r="C8" s="673" t="s">
        <v>610</v>
      </c>
    </row>
    <row r="9" spans="1:3" s="176" customFormat="1" ht="27.75" customHeight="1">
      <c r="B9" s="612" t="s">
        <v>169</v>
      </c>
      <c r="C9" s="673" t="s">
        <v>611</v>
      </c>
    </row>
    <row r="10" spans="1:3" s="176" customFormat="1" ht="33" customHeight="1">
      <c r="B10" s="612" t="s">
        <v>607</v>
      </c>
      <c r="C10" s="672" t="s">
        <v>615</v>
      </c>
    </row>
    <row r="11" spans="1:3" s="176" customFormat="1" ht="26.25" customHeight="1">
      <c r="B11" s="627" t="s">
        <v>369</v>
      </c>
      <c r="C11" s="675" t="s">
        <v>612</v>
      </c>
    </row>
    <row r="12" spans="1:3" s="176" customFormat="1" ht="39.75" customHeight="1">
      <c r="B12" s="612" t="s">
        <v>370</v>
      </c>
      <c r="C12" s="673" t="s">
        <v>613</v>
      </c>
    </row>
    <row r="13" spans="1:3" s="176" customFormat="1" ht="18" customHeight="1">
      <c r="B13" s="612" t="s">
        <v>371</v>
      </c>
      <c r="C13" s="673" t="s">
        <v>614</v>
      </c>
    </row>
    <row r="14" spans="1:3" s="176" customFormat="1" ht="13.5" customHeight="1">
      <c r="B14" s="612"/>
      <c r="C14" s="674"/>
    </row>
    <row r="15" spans="1:3" s="176" customFormat="1" ht="18" customHeight="1">
      <c r="B15" s="612" t="s">
        <v>674</v>
      </c>
      <c r="C15" s="672" t="s">
        <v>672</v>
      </c>
    </row>
    <row r="16" spans="1:3" s="176" customFormat="1" ht="8.25" customHeight="1">
      <c r="B16" s="612"/>
      <c r="C16" s="674"/>
    </row>
    <row r="17" spans="2:3" s="176" customFormat="1" ht="33" customHeight="1">
      <c r="B17" s="676" t="s">
        <v>608</v>
      </c>
      <c r="C17" s="677" t="s">
        <v>673</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0"/>
  <sheetViews>
    <sheetView topLeftCell="A1087" zoomScale="90" zoomScaleNormal="90" workbookViewId="0">
      <pane xSplit="2" topLeftCell="S1" activePane="topRight" state="frozen"/>
      <selection pane="topRight" activeCell="AE1110" sqref="AE1110"/>
    </sheetView>
  </sheetViews>
  <sheetFormatPr defaultColWidth="9" defaultRowHeight="15" outlineLevelRow="1" outlineLevelCol="1"/>
  <cols>
    <col min="1" max="1" width="4.5703125" style="522" customWidth="1"/>
    <col min="2" max="2" width="44" style="427" customWidth="1"/>
    <col min="3" max="3" width="13.42578125" style="427" customWidth="1"/>
    <col min="4" max="4" width="17" style="427" customWidth="1"/>
    <col min="5" max="13" width="9" style="427" customWidth="1" outlineLevel="1"/>
    <col min="14" max="14" width="13.5703125" style="427" customWidth="1" outlineLevel="1"/>
    <col min="15" max="15" width="15.5703125" style="427" customWidth="1"/>
    <col min="16" max="24" width="9" style="427" customWidth="1" outlineLevel="1"/>
    <col min="25" max="25" width="16.5703125" style="427" customWidth="1"/>
    <col min="26" max="27" width="15" style="427" customWidth="1"/>
    <col min="28" max="28" width="17.5703125" style="427" customWidth="1"/>
    <col min="29" max="29" width="19.5703125" style="427" customWidth="1"/>
    <col min="30" max="30" width="18.5703125" style="427" customWidth="1"/>
    <col min="31" max="35" width="15" style="427" customWidth="1"/>
    <col min="36" max="38" width="17.28515625" style="427" customWidth="1"/>
    <col min="39" max="39" width="14.5703125" style="427" customWidth="1"/>
    <col min="40" max="40" width="11.5703125" style="427" customWidth="1"/>
    <col min="41" max="16384" width="9" style="427"/>
  </cols>
  <sheetData>
    <row r="13" spans="2:39" ht="15.75" thickBot="1"/>
    <row r="14" spans="2:39" ht="26.25" customHeight="1" thickBot="1">
      <c r="B14" s="817"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17"/>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17"/>
      <c r="C16" s="800" t="s">
        <v>554</v>
      </c>
      <c r="D16" s="801"/>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17" t="s">
        <v>507</v>
      </c>
      <c r="C18" s="816" t="s">
        <v>697</v>
      </c>
      <c r="D18" s="816"/>
      <c r="E18" s="816"/>
      <c r="F18" s="816"/>
      <c r="G18" s="816"/>
      <c r="H18" s="816"/>
      <c r="I18" s="816"/>
      <c r="J18" s="816"/>
      <c r="K18" s="816"/>
      <c r="L18" s="816"/>
      <c r="M18" s="816"/>
      <c r="N18" s="816"/>
      <c r="O18" s="816"/>
      <c r="P18" s="816"/>
      <c r="Q18" s="816"/>
      <c r="R18" s="816"/>
      <c r="S18" s="816"/>
      <c r="T18" s="816"/>
      <c r="U18" s="816"/>
      <c r="V18" s="816"/>
      <c r="W18" s="816"/>
      <c r="X18" s="816"/>
      <c r="Y18" s="606"/>
      <c r="Z18" s="606"/>
      <c r="AA18" s="606"/>
      <c r="AB18" s="606"/>
      <c r="AC18" s="606"/>
      <c r="AD18" s="606"/>
      <c r="AE18" s="270"/>
      <c r="AF18" s="265"/>
      <c r="AG18" s="265"/>
      <c r="AH18" s="265"/>
      <c r="AI18" s="265"/>
      <c r="AJ18" s="265"/>
      <c r="AK18" s="265"/>
      <c r="AL18" s="265"/>
      <c r="AM18" s="265"/>
    </row>
    <row r="19" spans="2:39" ht="45.75" customHeight="1">
      <c r="B19" s="817"/>
      <c r="C19" s="816" t="s">
        <v>580</v>
      </c>
      <c r="D19" s="816"/>
      <c r="E19" s="816"/>
      <c r="F19" s="816"/>
      <c r="G19" s="816"/>
      <c r="H19" s="816"/>
      <c r="I19" s="816"/>
      <c r="J19" s="816"/>
      <c r="K19" s="816"/>
      <c r="L19" s="816"/>
      <c r="M19" s="816"/>
      <c r="N19" s="816"/>
      <c r="O19" s="816"/>
      <c r="P19" s="816"/>
      <c r="Q19" s="816"/>
      <c r="R19" s="816"/>
      <c r="S19" s="816"/>
      <c r="T19" s="816"/>
      <c r="U19" s="816"/>
      <c r="V19" s="816"/>
      <c r="W19" s="816"/>
      <c r="X19" s="816"/>
      <c r="Y19" s="606"/>
      <c r="Z19" s="606"/>
      <c r="AA19" s="606"/>
      <c r="AB19" s="606"/>
      <c r="AC19" s="606"/>
      <c r="AD19" s="606"/>
      <c r="AE19" s="270"/>
      <c r="AF19" s="265"/>
      <c r="AG19" s="265"/>
      <c r="AH19" s="265"/>
      <c r="AI19" s="265"/>
      <c r="AJ19" s="265"/>
      <c r="AK19" s="265"/>
      <c r="AL19" s="265"/>
      <c r="AM19" s="265"/>
    </row>
    <row r="20" spans="2:39" ht="62.25" customHeight="1">
      <c r="B20" s="273"/>
      <c r="C20" s="816" t="s">
        <v>578</v>
      </c>
      <c r="D20" s="816"/>
      <c r="E20" s="816"/>
      <c r="F20" s="816"/>
      <c r="G20" s="816"/>
      <c r="H20" s="816"/>
      <c r="I20" s="816"/>
      <c r="J20" s="816"/>
      <c r="K20" s="816"/>
      <c r="L20" s="816"/>
      <c r="M20" s="816"/>
      <c r="N20" s="816"/>
      <c r="O20" s="816"/>
      <c r="P20" s="816"/>
      <c r="Q20" s="816"/>
      <c r="R20" s="816"/>
      <c r="S20" s="816"/>
      <c r="T20" s="816"/>
      <c r="U20" s="816"/>
      <c r="V20" s="816"/>
      <c r="W20" s="816"/>
      <c r="X20" s="816"/>
      <c r="Y20" s="606"/>
      <c r="Z20" s="606"/>
      <c r="AA20" s="606"/>
      <c r="AB20" s="606"/>
      <c r="AC20" s="606"/>
      <c r="AD20" s="606"/>
      <c r="AE20" s="428"/>
      <c r="AF20" s="265"/>
      <c r="AG20" s="265"/>
      <c r="AH20" s="265"/>
      <c r="AI20" s="265"/>
      <c r="AJ20" s="265"/>
      <c r="AK20" s="265"/>
      <c r="AL20" s="265"/>
      <c r="AM20" s="265"/>
    </row>
    <row r="21" spans="2:39" ht="37.5" customHeight="1">
      <c r="B21" s="273"/>
      <c r="C21" s="816" t="s">
        <v>642</v>
      </c>
      <c r="D21" s="816"/>
      <c r="E21" s="816"/>
      <c r="F21" s="816"/>
      <c r="G21" s="816"/>
      <c r="H21" s="816"/>
      <c r="I21" s="816"/>
      <c r="J21" s="816"/>
      <c r="K21" s="816"/>
      <c r="L21" s="816"/>
      <c r="M21" s="816"/>
      <c r="N21" s="816"/>
      <c r="O21" s="816"/>
      <c r="P21" s="816"/>
      <c r="Q21" s="816"/>
      <c r="R21" s="816"/>
      <c r="S21" s="816"/>
      <c r="T21" s="816"/>
      <c r="U21" s="816"/>
      <c r="V21" s="816"/>
      <c r="W21" s="816"/>
      <c r="X21" s="816"/>
      <c r="Y21" s="606"/>
      <c r="Z21" s="606"/>
      <c r="AA21" s="606"/>
      <c r="AB21" s="606"/>
      <c r="AC21" s="606"/>
      <c r="AD21" s="606"/>
      <c r="AE21" s="276"/>
      <c r="AF21" s="265"/>
      <c r="AG21" s="265"/>
      <c r="AH21" s="265"/>
      <c r="AI21" s="265"/>
      <c r="AJ21" s="265"/>
      <c r="AK21" s="265"/>
      <c r="AL21" s="265"/>
      <c r="AM21" s="265"/>
    </row>
    <row r="22" spans="2:39" ht="54.75" customHeight="1">
      <c r="B22" s="273"/>
      <c r="C22" s="816" t="s">
        <v>628</v>
      </c>
      <c r="D22" s="816"/>
      <c r="E22" s="816"/>
      <c r="F22" s="816"/>
      <c r="G22" s="816"/>
      <c r="H22" s="816"/>
      <c r="I22" s="816"/>
      <c r="J22" s="816"/>
      <c r="K22" s="816"/>
      <c r="L22" s="816"/>
      <c r="M22" s="816"/>
      <c r="N22" s="816"/>
      <c r="O22" s="816"/>
      <c r="P22" s="816"/>
      <c r="Q22" s="816"/>
      <c r="R22" s="816"/>
      <c r="S22" s="816"/>
      <c r="T22" s="816"/>
      <c r="U22" s="816"/>
      <c r="V22" s="816"/>
      <c r="W22" s="816"/>
      <c r="X22" s="816"/>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17" t="s">
        <v>530</v>
      </c>
      <c r="C24" s="596" t="s">
        <v>532</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17"/>
      <c r="C25" s="596" t="s">
        <v>533</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534</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535</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536</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537</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267</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07" t="s">
        <v>211</v>
      </c>
      <c r="C34" s="809" t="s">
        <v>33</v>
      </c>
      <c r="D34" s="284" t="s">
        <v>423</v>
      </c>
      <c r="E34" s="811" t="s">
        <v>209</v>
      </c>
      <c r="F34" s="812"/>
      <c r="G34" s="812"/>
      <c r="H34" s="812"/>
      <c r="I34" s="812"/>
      <c r="J34" s="812"/>
      <c r="K34" s="812"/>
      <c r="L34" s="812"/>
      <c r="M34" s="813"/>
      <c r="N34" s="814" t="s">
        <v>213</v>
      </c>
      <c r="O34" s="284" t="s">
        <v>424</v>
      </c>
      <c r="P34" s="811" t="s">
        <v>212</v>
      </c>
      <c r="Q34" s="812"/>
      <c r="R34" s="812"/>
      <c r="S34" s="812"/>
      <c r="T34" s="812"/>
      <c r="U34" s="812"/>
      <c r="V34" s="812"/>
      <c r="W34" s="812"/>
      <c r="X34" s="813"/>
      <c r="Y34" s="804" t="s">
        <v>244</v>
      </c>
      <c r="Z34" s="805"/>
      <c r="AA34" s="805"/>
      <c r="AB34" s="805"/>
      <c r="AC34" s="805"/>
      <c r="AD34" s="805"/>
      <c r="AE34" s="805"/>
      <c r="AF34" s="805"/>
      <c r="AG34" s="805"/>
      <c r="AH34" s="805"/>
      <c r="AI34" s="805"/>
      <c r="AJ34" s="805"/>
      <c r="AK34" s="805"/>
      <c r="AL34" s="805"/>
      <c r="AM34" s="806"/>
    </row>
    <row r="35" spans="1:39" ht="65.25" customHeight="1">
      <c r="B35" s="808"/>
      <c r="C35" s="810"/>
      <c r="D35" s="285">
        <v>2015</v>
      </c>
      <c r="E35" s="285">
        <v>2016</v>
      </c>
      <c r="F35" s="285">
        <v>2017</v>
      </c>
      <c r="G35" s="285">
        <v>2018</v>
      </c>
      <c r="H35" s="285">
        <v>2019</v>
      </c>
      <c r="I35" s="285">
        <v>2020</v>
      </c>
      <c r="J35" s="285">
        <v>2021</v>
      </c>
      <c r="K35" s="285">
        <v>2022</v>
      </c>
      <c r="L35" s="285">
        <v>2023</v>
      </c>
      <c r="M35" s="429">
        <v>2024</v>
      </c>
      <c r="N35" s="815"/>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
      </c>
      <c r="AB35" s="285" t="str">
        <f>'1.  LRAMVA Summary'!G52</f>
        <v/>
      </c>
      <c r="AC35" s="285" t="str">
        <f>'1.  LRAMVA Summary'!H52</f>
        <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505</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f>'1.  LRAMVA Summary'!F53</f>
        <v>0</v>
      </c>
      <c r="AB36" s="291">
        <f>'1.  LRAMVA Summary'!G53</f>
        <v>0</v>
      </c>
      <c r="AC36" s="291">
        <f>'1.  LRAMVA Summary'!H53</f>
        <v>0</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498</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c r="E38" s="295"/>
      <c r="F38" s="295"/>
      <c r="G38" s="295"/>
      <c r="H38" s="295"/>
      <c r="I38" s="295"/>
      <c r="J38" s="295"/>
      <c r="K38" s="295"/>
      <c r="L38" s="295"/>
      <c r="M38" s="295"/>
      <c r="N38" s="291"/>
      <c r="O38" s="295"/>
      <c r="P38" s="295"/>
      <c r="Q38" s="295"/>
      <c r="R38" s="295"/>
      <c r="S38" s="295"/>
      <c r="T38" s="295"/>
      <c r="U38" s="295"/>
      <c r="V38" s="295"/>
      <c r="W38" s="295"/>
      <c r="X38" s="295"/>
      <c r="Y38" s="410"/>
      <c r="Z38" s="410"/>
      <c r="AA38" s="410"/>
      <c r="AB38" s="410"/>
      <c r="AC38" s="410"/>
      <c r="AD38" s="410"/>
      <c r="AE38" s="410"/>
      <c r="AF38" s="410"/>
      <c r="AG38" s="410"/>
      <c r="AH38" s="410"/>
      <c r="AI38" s="410"/>
      <c r="AJ38" s="410"/>
      <c r="AK38" s="410"/>
      <c r="AL38" s="410"/>
      <c r="AM38" s="296">
        <f>SUM(Y38:AL38)</f>
        <v>0</v>
      </c>
    </row>
    <row r="39" spans="1:39" outlineLevel="1">
      <c r="B39" s="294" t="s">
        <v>268</v>
      </c>
      <c r="C39" s="291" t="s">
        <v>163</v>
      </c>
      <c r="D39" s="295"/>
      <c r="E39" s="295"/>
      <c r="F39" s="295"/>
      <c r="G39" s="295"/>
      <c r="H39" s="295"/>
      <c r="I39" s="295"/>
      <c r="J39" s="295"/>
      <c r="K39" s="295"/>
      <c r="L39" s="295"/>
      <c r="M39" s="295"/>
      <c r="N39" s="468"/>
      <c r="O39" s="295"/>
      <c r="P39" s="295"/>
      <c r="Q39" s="295"/>
      <c r="R39" s="295"/>
      <c r="S39" s="295"/>
      <c r="T39" s="295"/>
      <c r="U39" s="295"/>
      <c r="V39" s="295"/>
      <c r="W39" s="295"/>
      <c r="X39" s="295"/>
      <c r="Y39" s="411">
        <f>Y38</f>
        <v>0</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c r="E41" s="295"/>
      <c r="F41" s="295"/>
      <c r="G41" s="295"/>
      <c r="H41" s="295"/>
      <c r="I41" s="295"/>
      <c r="J41" s="295"/>
      <c r="K41" s="295"/>
      <c r="L41" s="295"/>
      <c r="M41" s="295"/>
      <c r="N41" s="291"/>
      <c r="O41" s="295"/>
      <c r="P41" s="295"/>
      <c r="Q41" s="295"/>
      <c r="R41" s="295"/>
      <c r="S41" s="295"/>
      <c r="T41" s="295"/>
      <c r="U41" s="295"/>
      <c r="V41" s="295"/>
      <c r="W41" s="295"/>
      <c r="X41" s="295"/>
      <c r="Y41" s="410"/>
      <c r="Z41" s="410"/>
      <c r="AA41" s="410"/>
      <c r="AB41" s="410"/>
      <c r="AC41" s="410"/>
      <c r="AD41" s="410"/>
      <c r="AE41" s="410"/>
      <c r="AF41" s="410"/>
      <c r="AG41" s="410"/>
      <c r="AH41" s="410"/>
      <c r="AI41" s="410"/>
      <c r="AJ41" s="410"/>
      <c r="AK41" s="410"/>
      <c r="AL41" s="410"/>
      <c r="AM41" s="296">
        <f>SUM(Y41:AL41)</f>
        <v>0</v>
      </c>
    </row>
    <row r="42" spans="1:39" outlineLevel="1">
      <c r="B42" s="294" t="s">
        <v>268</v>
      </c>
      <c r="C42" s="291" t="s">
        <v>163</v>
      </c>
      <c r="D42" s="295"/>
      <c r="E42" s="295"/>
      <c r="F42" s="295"/>
      <c r="G42" s="295"/>
      <c r="H42" s="295"/>
      <c r="I42" s="295"/>
      <c r="J42" s="295"/>
      <c r="K42" s="295"/>
      <c r="L42" s="295"/>
      <c r="M42" s="295"/>
      <c r="N42" s="468"/>
      <c r="O42" s="295"/>
      <c r="P42" s="295"/>
      <c r="Q42" s="295"/>
      <c r="R42" s="295"/>
      <c r="S42" s="295"/>
      <c r="T42" s="295"/>
      <c r="U42" s="295"/>
      <c r="V42" s="295"/>
      <c r="W42" s="295"/>
      <c r="X42" s="295"/>
      <c r="Y42" s="411">
        <f>Y41</f>
        <v>0</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c r="E44" s="295"/>
      <c r="F44" s="295"/>
      <c r="G44" s="295"/>
      <c r="H44" s="295"/>
      <c r="I44" s="295"/>
      <c r="J44" s="295"/>
      <c r="K44" s="295"/>
      <c r="L44" s="295"/>
      <c r="M44" s="295"/>
      <c r="N44" s="291"/>
      <c r="O44" s="295"/>
      <c r="P44" s="295"/>
      <c r="Q44" s="295"/>
      <c r="R44" s="295"/>
      <c r="S44" s="295"/>
      <c r="T44" s="295"/>
      <c r="U44" s="295"/>
      <c r="V44" s="295"/>
      <c r="W44" s="295"/>
      <c r="X44" s="295"/>
      <c r="Y44" s="410"/>
      <c r="Z44" s="410"/>
      <c r="AA44" s="410"/>
      <c r="AB44" s="410"/>
      <c r="AC44" s="410"/>
      <c r="AD44" s="410"/>
      <c r="AE44" s="410"/>
      <c r="AF44" s="410"/>
      <c r="AG44" s="410"/>
      <c r="AH44" s="410"/>
      <c r="AI44" s="410"/>
      <c r="AJ44" s="410"/>
      <c r="AK44" s="410"/>
      <c r="AL44" s="410"/>
      <c r="AM44" s="296">
        <f>SUM(Y44:AL44)</f>
        <v>0</v>
      </c>
    </row>
    <row r="45" spans="1:39" outlineLevel="1">
      <c r="B45" s="294" t="s">
        <v>268</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0</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683</v>
      </c>
      <c r="C47" s="291" t="s">
        <v>25</v>
      </c>
      <c r="D47" s="295"/>
      <c r="E47" s="295"/>
      <c r="F47" s="295"/>
      <c r="G47" s="295"/>
      <c r="H47" s="295"/>
      <c r="I47" s="295"/>
      <c r="J47" s="295"/>
      <c r="K47" s="295"/>
      <c r="L47" s="295"/>
      <c r="M47" s="295"/>
      <c r="N47" s="291"/>
      <c r="O47" s="295"/>
      <c r="P47" s="295"/>
      <c r="Q47" s="295"/>
      <c r="R47" s="295"/>
      <c r="S47" s="295"/>
      <c r="T47" s="295"/>
      <c r="U47" s="295"/>
      <c r="V47" s="295"/>
      <c r="W47" s="295"/>
      <c r="X47" s="295"/>
      <c r="Y47" s="410"/>
      <c r="Z47" s="410"/>
      <c r="AA47" s="410"/>
      <c r="AB47" s="410"/>
      <c r="AC47" s="410"/>
      <c r="AD47" s="410"/>
      <c r="AE47" s="410"/>
      <c r="AF47" s="410"/>
      <c r="AG47" s="410"/>
      <c r="AH47" s="410"/>
      <c r="AI47" s="410"/>
      <c r="AJ47" s="410"/>
      <c r="AK47" s="410"/>
      <c r="AL47" s="410"/>
      <c r="AM47" s="296">
        <f>SUM(Y47:AL47)</f>
        <v>0</v>
      </c>
    </row>
    <row r="48" spans="1:39" outlineLevel="1">
      <c r="B48" s="294" t="s">
        <v>268</v>
      </c>
      <c r="C48" s="291" t="s">
        <v>163</v>
      </c>
      <c r="D48" s="295"/>
      <c r="E48" s="295"/>
      <c r="F48" s="295"/>
      <c r="G48" s="295"/>
      <c r="H48" s="295"/>
      <c r="I48" s="295"/>
      <c r="J48" s="295"/>
      <c r="K48" s="295"/>
      <c r="L48" s="295"/>
      <c r="M48" s="295"/>
      <c r="N48" s="468"/>
      <c r="O48" s="295"/>
      <c r="P48" s="295"/>
      <c r="Q48" s="295"/>
      <c r="R48" s="295"/>
      <c r="S48" s="295"/>
      <c r="T48" s="295"/>
      <c r="U48" s="295"/>
      <c r="V48" s="295"/>
      <c r="W48" s="295"/>
      <c r="X48" s="295"/>
      <c r="Y48" s="411">
        <f>Y47</f>
        <v>0</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268</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499</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outlineLevel="1">
      <c r="B55" s="294" t="s">
        <v>268</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c r="E57" s="295"/>
      <c r="F57" s="295"/>
      <c r="G57" s="295"/>
      <c r="H57" s="295"/>
      <c r="I57" s="295"/>
      <c r="J57" s="295"/>
      <c r="K57" s="295"/>
      <c r="L57" s="295"/>
      <c r="M57" s="295"/>
      <c r="N57" s="295">
        <v>12</v>
      </c>
      <c r="O57" s="295"/>
      <c r="P57" s="295"/>
      <c r="Q57" s="295"/>
      <c r="R57" s="295"/>
      <c r="S57" s="295"/>
      <c r="T57" s="295"/>
      <c r="U57" s="295"/>
      <c r="V57" s="295"/>
      <c r="W57" s="295"/>
      <c r="X57" s="295"/>
      <c r="Y57" s="533"/>
      <c r="Z57" s="533"/>
      <c r="AA57" s="533"/>
      <c r="AB57" s="410"/>
      <c r="AC57" s="533"/>
      <c r="AD57" s="410"/>
      <c r="AE57" s="410"/>
      <c r="AF57" s="415"/>
      <c r="AG57" s="415"/>
      <c r="AH57" s="415"/>
      <c r="AI57" s="415"/>
      <c r="AJ57" s="415"/>
      <c r="AK57" s="415"/>
      <c r="AL57" s="415"/>
      <c r="AM57" s="296">
        <f>SUM(Y57:AL57)</f>
        <v>0</v>
      </c>
    </row>
    <row r="58" spans="1:39" outlineLevel="1">
      <c r="B58" s="294" t="s">
        <v>268</v>
      </c>
      <c r="C58" s="291" t="s">
        <v>163</v>
      </c>
      <c r="D58" s="295"/>
      <c r="E58" s="295"/>
      <c r="F58" s="295"/>
      <c r="G58" s="295"/>
      <c r="H58" s="295"/>
      <c r="I58" s="295"/>
      <c r="J58" s="295"/>
      <c r="K58" s="295"/>
      <c r="L58" s="295"/>
      <c r="M58" s="295"/>
      <c r="N58" s="295">
        <f>N57</f>
        <v>12</v>
      </c>
      <c r="O58" s="295"/>
      <c r="P58" s="295"/>
      <c r="Q58" s="295"/>
      <c r="R58" s="295"/>
      <c r="S58" s="295"/>
      <c r="T58" s="295"/>
      <c r="U58" s="295"/>
      <c r="V58" s="295"/>
      <c r="W58" s="295"/>
      <c r="X58" s="295"/>
      <c r="Y58" s="411">
        <f>Y57</f>
        <v>0</v>
      </c>
      <c r="Z58" s="411">
        <f>Z57</f>
        <v>0</v>
      </c>
      <c r="AA58" s="411">
        <f t="shared" ref="AA58" si="66">AA57</f>
        <v>0</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c r="E60" s="295"/>
      <c r="F60" s="295"/>
      <c r="G60" s="295"/>
      <c r="H60" s="295"/>
      <c r="I60" s="295"/>
      <c r="J60" s="295"/>
      <c r="K60" s="295"/>
      <c r="L60" s="295"/>
      <c r="M60" s="295"/>
      <c r="N60" s="295">
        <v>12</v>
      </c>
      <c r="O60" s="295"/>
      <c r="P60" s="295"/>
      <c r="Q60" s="295"/>
      <c r="R60" s="295"/>
      <c r="S60" s="295"/>
      <c r="T60" s="295"/>
      <c r="U60" s="295"/>
      <c r="V60" s="295"/>
      <c r="W60" s="295"/>
      <c r="X60" s="295"/>
      <c r="Y60" s="415"/>
      <c r="Z60" s="533"/>
      <c r="AA60" s="410"/>
      <c r="AB60" s="410"/>
      <c r="AC60" s="410"/>
      <c r="AD60" s="410"/>
      <c r="AE60" s="410"/>
      <c r="AF60" s="415"/>
      <c r="AG60" s="415"/>
      <c r="AH60" s="415"/>
      <c r="AI60" s="415"/>
      <c r="AJ60" s="415"/>
      <c r="AK60" s="415"/>
      <c r="AL60" s="415"/>
      <c r="AM60" s="296">
        <f>SUM(Y60:AL60)</f>
        <v>0</v>
      </c>
    </row>
    <row r="61" spans="1:39" outlineLevel="1">
      <c r="B61" s="294" t="s">
        <v>268</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0</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outlineLevel="1">
      <c r="B64" s="294" t="s">
        <v>268</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268</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268</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268</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outlineLevel="1">
      <c r="B77" s="520" t="s">
        <v>268</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c r="E80" s="295"/>
      <c r="F80" s="295"/>
      <c r="G80" s="295"/>
      <c r="H80" s="295"/>
      <c r="I80" s="295"/>
      <c r="J80" s="295"/>
      <c r="K80" s="295"/>
      <c r="L80" s="295"/>
      <c r="M80" s="295"/>
      <c r="N80" s="295">
        <v>12</v>
      </c>
      <c r="O80" s="295"/>
      <c r="P80" s="295"/>
      <c r="Q80" s="295"/>
      <c r="R80" s="295"/>
      <c r="S80" s="295"/>
      <c r="T80" s="295"/>
      <c r="U80" s="295"/>
      <c r="V80" s="295"/>
      <c r="W80" s="295"/>
      <c r="X80" s="295"/>
      <c r="Y80" s="533"/>
      <c r="Z80" s="410"/>
      <c r="AA80" s="410"/>
      <c r="AB80" s="410"/>
      <c r="AC80" s="410"/>
      <c r="AD80" s="410"/>
      <c r="AE80" s="410"/>
      <c r="AF80" s="410"/>
      <c r="AG80" s="410"/>
      <c r="AH80" s="410"/>
      <c r="AI80" s="410"/>
      <c r="AJ80" s="410"/>
      <c r="AK80" s="410"/>
      <c r="AL80" s="410"/>
      <c r="AM80" s="296">
        <f>SUM(Y80:AL80)</f>
        <v>0</v>
      </c>
    </row>
    <row r="81" spans="1:40" outlineLevel="1">
      <c r="B81" s="294" t="s">
        <v>268</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0</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491</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outlineLevel="1">
      <c r="A84" s="522">
        <v>15</v>
      </c>
      <c r="B84" s="294" t="s">
        <v>496</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268</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492</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268</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497</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268</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268</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268</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268</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504</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500</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outlineLevel="1">
      <c r="B106" s="294" t="s">
        <v>268</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outlineLevel="1">
      <c r="B109" s="294" t="s">
        <v>268</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268</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268</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501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268</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outlineLevel="1">
      <c r="B122" s="294" t="s">
        <v>268</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268</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268</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268</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268</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268</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268</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502</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268</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268</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268</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503</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268</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268</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268</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268</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268</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268</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268</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268</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268</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268</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268</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268</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268</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268</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272</v>
      </c>
      <c r="C195" s="329"/>
      <c r="D195" s="329">
        <f>SUM(D38:D193)</f>
        <v>0</v>
      </c>
      <c r="E195" s="329"/>
      <c r="F195" s="329"/>
      <c r="G195" s="329"/>
      <c r="H195" s="329"/>
      <c r="I195" s="329"/>
      <c r="J195" s="329"/>
      <c r="K195" s="329"/>
      <c r="L195" s="329"/>
      <c r="M195" s="329"/>
      <c r="N195" s="329"/>
      <c r="O195" s="329">
        <f>SUM(O38:O193)</f>
        <v>0</v>
      </c>
      <c r="P195" s="329"/>
      <c r="Q195" s="329"/>
      <c r="R195" s="329"/>
      <c r="S195" s="329"/>
      <c r="T195" s="329"/>
      <c r="U195" s="329"/>
      <c r="V195" s="329"/>
      <c r="W195" s="329"/>
      <c r="X195" s="329"/>
      <c r="Y195" s="329">
        <f>IF(Y36="kWh",SUMPRODUCT(D38:D193,Y38:Y193))</f>
        <v>0</v>
      </c>
      <c r="Z195" s="329">
        <f>IF(Z36="kWh",SUMPRODUCT(D38:D193,Z38:Z193))</f>
        <v>0</v>
      </c>
      <c r="AA195" s="329">
        <f>IF(AA36="kw",SUMPRODUCT(N38:N193,O38:O193,AA38:AA193),SUMPRODUCT(D38:D193,AA38:AA193))</f>
        <v>0</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273</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0</v>
      </c>
      <c r="Z198" s="341">
        <f>HLOOKUP(Z$35,'3.  Distribution Rates'!$C$122:$P$133,7,FALSE)</f>
        <v>0</v>
      </c>
      <c r="AA198" s="341">
        <f>HLOOKUP(AA$35,'3.  Distribution Rates'!$C$122:$P$133,7,FALSE)</f>
        <v>0</v>
      </c>
      <c r="AB198" s="341">
        <f>HLOOKUP(AB$35,'3.  Distribution Rates'!$C$122:$P$133,7,FALSE)</f>
        <v>0</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0</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0</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0</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0</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0</v>
      </c>
      <c r="Z203" s="378">
        <f>Z195*Z198</f>
        <v>0</v>
      </c>
      <c r="AA203" s="378">
        <f>AA195*AA198</f>
        <v>0</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0</v>
      </c>
    </row>
    <row r="204" spans="2:39" ht="15.75">
      <c r="B204" s="349" t="s">
        <v>269</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0</v>
      </c>
      <c r="Z204" s="346">
        <f>SUM(Z199:Z203)</f>
        <v>0</v>
      </c>
      <c r="AA204" s="346">
        <f t="shared" ref="AA204:AE204" si="554">SUM(AA199:AA203)</f>
        <v>0</v>
      </c>
      <c r="AB204" s="346">
        <f t="shared" si="554"/>
        <v>0</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0</v>
      </c>
    </row>
    <row r="205" spans="2:39" ht="15.75">
      <c r="B205" s="349" t="s">
        <v>270</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6">Z196*Z198</f>
        <v>0</v>
      </c>
      <c r="AA205" s="347">
        <f t="shared" si="556"/>
        <v>0</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0</v>
      </c>
    </row>
    <row r="206" spans="2:39" ht="15.75">
      <c r="B206" s="349" t="s">
        <v>271</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0</v>
      </c>
      <c r="Z208" s="291">
        <f>SUMPRODUCT(E38:E193,Z38:Z193)</f>
        <v>0</v>
      </c>
      <c r="AA208" s="291">
        <f>IF(AA36="kw",SUMPRODUCT(N38:N193,P38:P193,AA38:AA193),SUMPRODUCT(E38:E193,AA38:AA193))</f>
        <v>0</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0</v>
      </c>
      <c r="Z209" s="291">
        <f>SUMPRODUCT(F38:F193,Z38:Z193)</f>
        <v>0</v>
      </c>
      <c r="AA209" s="291">
        <f>IF(AA36="kw",SUMPRODUCT(N38:N193,Q38:Q193,AA38:AA193),SUMPRODUCT(F38:F193,AA38:AA193))</f>
        <v>0</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0</v>
      </c>
      <c r="Z210" s="291">
        <f>SUMPRODUCT(G38:G193,Z38:Z193)</f>
        <v>0</v>
      </c>
      <c r="AA210" s="291">
        <f>IF(AA36="kw",SUMPRODUCT(N38:N193,R38:R193,AA38:AA193),SUMPRODUCT(G38:G193,AA38:AA193))</f>
        <v>0</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0</v>
      </c>
      <c r="Z211" s="291">
        <f>SUMPRODUCT(H38:H193,Z38:Z193)</f>
        <v>0</v>
      </c>
      <c r="AA211" s="291">
        <f>IF(AA36="kw",SUMPRODUCT(N38:N193,S38:S193,AA38:AA193),SUMPRODUCT(H38:H193,AA38:AA193))</f>
        <v>0</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0</v>
      </c>
      <c r="Z212" s="326">
        <f>SUMPRODUCT(I38:I193,Z38:Z193)</f>
        <v>0</v>
      </c>
      <c r="AA212" s="326">
        <f>IF(AA36="kw",SUMPRODUCT(N38:N193,T38:T193,AA38:AA193),SUMPRODUCT(I38:I193,AA38:AA193))</f>
        <v>0</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597</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274</v>
      </c>
      <c r="C216" s="281"/>
      <c r="D216" s="590" t="s">
        <v>529</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07" t="s">
        <v>211</v>
      </c>
      <c r="C217" s="809" t="s">
        <v>33</v>
      </c>
      <c r="D217" s="284" t="s">
        <v>423</v>
      </c>
      <c r="E217" s="811" t="s">
        <v>209</v>
      </c>
      <c r="F217" s="812"/>
      <c r="G217" s="812"/>
      <c r="H217" s="812"/>
      <c r="I217" s="812"/>
      <c r="J217" s="812"/>
      <c r="K217" s="812"/>
      <c r="L217" s="812"/>
      <c r="M217" s="813"/>
      <c r="N217" s="814" t="s">
        <v>213</v>
      </c>
      <c r="O217" s="284" t="s">
        <v>424</v>
      </c>
      <c r="P217" s="811" t="s">
        <v>212</v>
      </c>
      <c r="Q217" s="812"/>
      <c r="R217" s="812"/>
      <c r="S217" s="812"/>
      <c r="T217" s="812"/>
      <c r="U217" s="812"/>
      <c r="V217" s="812"/>
      <c r="W217" s="812"/>
      <c r="X217" s="813"/>
      <c r="Y217" s="804" t="s">
        <v>244</v>
      </c>
      <c r="Z217" s="805"/>
      <c r="AA217" s="805"/>
      <c r="AB217" s="805"/>
      <c r="AC217" s="805"/>
      <c r="AD217" s="805"/>
      <c r="AE217" s="805"/>
      <c r="AF217" s="805"/>
      <c r="AG217" s="805"/>
      <c r="AH217" s="805"/>
      <c r="AI217" s="805"/>
      <c r="AJ217" s="805"/>
      <c r="AK217" s="805"/>
      <c r="AL217" s="805"/>
      <c r="AM217" s="806"/>
    </row>
    <row r="218" spans="1:39" ht="60.75" customHeight="1">
      <c r="B218" s="808"/>
      <c r="C218" s="810"/>
      <c r="D218" s="285">
        <v>2016</v>
      </c>
      <c r="E218" s="285">
        <v>2017</v>
      </c>
      <c r="F218" s="285">
        <v>2018</v>
      </c>
      <c r="G218" s="285">
        <v>2019</v>
      </c>
      <c r="H218" s="285">
        <v>2020</v>
      </c>
      <c r="I218" s="285">
        <v>2021</v>
      </c>
      <c r="J218" s="285">
        <v>2022</v>
      </c>
      <c r="K218" s="285">
        <v>2023</v>
      </c>
      <c r="L218" s="285">
        <v>2024</v>
      </c>
      <c r="M218" s="285">
        <v>2025</v>
      </c>
      <c r="N218" s="815"/>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
      </c>
      <c r="AB218" s="285" t="str">
        <f>'1.  LRAMVA Summary'!G52</f>
        <v/>
      </c>
      <c r="AC218" s="285" t="str">
        <f>'1.  LRAMVA Summary'!H52</f>
        <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505</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f>'1.  LRAMVA Summary'!F53</f>
        <v>0</v>
      </c>
      <c r="AB219" s="291">
        <f>'1.  LRAMVA Summary'!G53</f>
        <v>0</v>
      </c>
      <c r="AC219" s="291">
        <f>'1.  LRAMVA Summary'!H53</f>
        <v>0</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498</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290</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290</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290</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683</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290</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290</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499</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290</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290</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290</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290</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290</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290</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290</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290</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290</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75" outlineLevel="1">
      <c r="A266" s="523"/>
      <c r="B266" s="288" t="s">
        <v>491</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outlineLevel="1">
      <c r="A267" s="522">
        <v>15</v>
      </c>
      <c r="B267" s="294" t="s">
        <v>496</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290</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492</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290</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497</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290</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290</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290</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290</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504</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500</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outlineLevel="1">
      <c r="B289" s="294" t="s">
        <v>290</v>
      </c>
      <c r="C289" s="291" t="s">
        <v>163</v>
      </c>
      <c r="D289" s="295"/>
      <c r="E289" s="295"/>
      <c r="F289" s="295"/>
      <c r="G289" s="295"/>
      <c r="H289" s="295"/>
      <c r="I289" s="295"/>
      <c r="J289" s="295"/>
      <c r="K289" s="295"/>
      <c r="L289" s="295"/>
      <c r="M289" s="295"/>
      <c r="N289" s="291"/>
      <c r="O289" s="295"/>
      <c r="P289" s="295"/>
      <c r="Q289" s="295"/>
      <c r="R289" s="295"/>
      <c r="S289" s="295"/>
      <c r="T289" s="295"/>
      <c r="U289" s="295"/>
      <c r="V289" s="295"/>
      <c r="W289" s="295"/>
      <c r="X289" s="295"/>
      <c r="Y289" s="411">
        <f>Y288</f>
        <v>0</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outlineLevel="1">
      <c r="B292" s="294" t="s">
        <v>290</v>
      </c>
      <c r="C292" s="291" t="s">
        <v>163</v>
      </c>
      <c r="D292" s="295"/>
      <c r="E292" s="295"/>
      <c r="F292" s="295"/>
      <c r="G292" s="295"/>
      <c r="H292" s="295"/>
      <c r="I292" s="295"/>
      <c r="J292" s="295"/>
      <c r="K292" s="295"/>
      <c r="L292" s="295"/>
      <c r="M292" s="295"/>
      <c r="N292" s="291"/>
      <c r="O292" s="295"/>
      <c r="P292" s="295"/>
      <c r="Q292" s="295"/>
      <c r="R292" s="295"/>
      <c r="S292" s="295"/>
      <c r="T292" s="295"/>
      <c r="U292" s="295"/>
      <c r="V292" s="295"/>
      <c r="W292" s="295"/>
      <c r="X292" s="295"/>
      <c r="Y292" s="411">
        <f>Y291</f>
        <v>0</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290</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290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501</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290</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295"/>
      <c r="E304" s="295"/>
      <c r="F304" s="295"/>
      <c r="G304" s="295"/>
      <c r="H304" s="295"/>
      <c r="I304" s="295"/>
      <c r="J304" s="295"/>
      <c r="K304" s="295"/>
      <c r="L304" s="295"/>
      <c r="M304" s="295"/>
      <c r="N304" s="295">
        <v>12</v>
      </c>
      <c r="O304" s="295"/>
      <c r="P304" s="295"/>
      <c r="Q304" s="295"/>
      <c r="R304" s="295"/>
      <c r="S304" s="295"/>
      <c r="T304" s="295"/>
      <c r="U304" s="295"/>
      <c r="V304" s="295"/>
      <c r="W304" s="295"/>
      <c r="X304" s="295"/>
      <c r="Y304" s="426"/>
      <c r="Z304" s="410"/>
      <c r="AA304" s="410"/>
      <c r="AB304" s="410"/>
      <c r="AC304" s="410"/>
      <c r="AD304" s="410"/>
      <c r="AE304" s="410"/>
      <c r="AF304" s="410"/>
      <c r="AG304" s="415"/>
      <c r="AH304" s="415"/>
      <c r="AI304" s="415"/>
      <c r="AJ304" s="415"/>
      <c r="AK304" s="415"/>
      <c r="AL304" s="415"/>
      <c r="AM304" s="296">
        <f>SUM(Y304:AL304)</f>
        <v>0</v>
      </c>
    </row>
    <row r="305" spans="1:39" outlineLevel="1">
      <c r="B305" s="294" t="s">
        <v>290</v>
      </c>
      <c r="C305" s="291" t="s">
        <v>163</v>
      </c>
      <c r="D305" s="295"/>
      <c r="E305" s="295"/>
      <c r="F305" s="295"/>
      <c r="G305" s="295"/>
      <c r="H305" s="295"/>
      <c r="I305" s="295"/>
      <c r="J305" s="295"/>
      <c r="K305" s="295"/>
      <c r="L305" s="295"/>
      <c r="M305" s="295"/>
      <c r="N305" s="295">
        <f>N304</f>
        <v>12</v>
      </c>
      <c r="O305" s="295"/>
      <c r="P305" s="295"/>
      <c r="Q305" s="295"/>
      <c r="R305" s="295"/>
      <c r="S305" s="295"/>
      <c r="T305" s="295"/>
      <c r="U305" s="295"/>
      <c r="V305" s="295"/>
      <c r="W305" s="295"/>
      <c r="X305" s="295"/>
      <c r="Y305" s="411">
        <f>Y304</f>
        <v>0</v>
      </c>
      <c r="Z305" s="411">
        <f t="shared" ref="Z305" si="811">Z304</f>
        <v>0</v>
      </c>
      <c r="AA305" s="411">
        <f t="shared" ref="AA305" si="812">AA304</f>
        <v>0</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26"/>
      <c r="Z307" s="410"/>
      <c r="AA307" s="410"/>
      <c r="AB307" s="410"/>
      <c r="AC307" s="410"/>
      <c r="AD307" s="410"/>
      <c r="AE307" s="410"/>
      <c r="AF307" s="410"/>
      <c r="AG307" s="415"/>
      <c r="AH307" s="415"/>
      <c r="AI307" s="415"/>
      <c r="AJ307" s="415"/>
      <c r="AK307" s="415"/>
      <c r="AL307" s="415"/>
      <c r="AM307" s="296">
        <f>SUM(Y307:AL307)</f>
        <v>0</v>
      </c>
    </row>
    <row r="308" spans="1:39" outlineLevel="1">
      <c r="B308" s="294" t="s">
        <v>290</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 si="824">Z307</f>
        <v>0</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290</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290</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290</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290</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290</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0</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502</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290</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290</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290</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503</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290</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290</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290</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290</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290</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290</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290</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290</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290</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290</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290</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290</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290</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290</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275</v>
      </c>
      <c r="C378" s="329"/>
      <c r="D378" s="329">
        <f>SUM(D221:D376)</f>
        <v>0</v>
      </c>
      <c r="E378" s="329"/>
      <c r="F378" s="329"/>
      <c r="G378" s="329"/>
      <c r="H378" s="329"/>
      <c r="I378" s="329"/>
      <c r="J378" s="329"/>
      <c r="K378" s="329"/>
      <c r="L378" s="329"/>
      <c r="M378" s="329"/>
      <c r="N378" s="329"/>
      <c r="O378" s="329">
        <f>SUM(O221:O376)</f>
        <v>0</v>
      </c>
      <c r="P378" s="329"/>
      <c r="Q378" s="329"/>
      <c r="R378" s="329"/>
      <c r="S378" s="329"/>
      <c r="T378" s="329"/>
      <c r="U378" s="329"/>
      <c r="V378" s="329"/>
      <c r="W378" s="329"/>
      <c r="X378" s="329"/>
      <c r="Y378" s="329">
        <f>IF(Y219="kWh",SUMPRODUCT(D221:D376,Y221:Y376))</f>
        <v>0</v>
      </c>
      <c r="Z378" s="329">
        <f>IF(Z219="kWh",SUMPRODUCT(D221:D376,Z221:Z376))</f>
        <v>0</v>
      </c>
      <c r="AA378" s="329">
        <f>IF(AA219="kw",SUMPRODUCT(N221:N376,O221:O376,AA221:AA376),SUMPRODUCT(D221:D376,AA221:AA376))</f>
        <v>0</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276</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277</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0</v>
      </c>
      <c r="Z381" s="341">
        <f>HLOOKUP(Z$35,'3.  Distribution Rates'!$C$122:$P$133,8,FALSE)</f>
        <v>0</v>
      </c>
      <c r="AA381" s="341">
        <f>HLOOKUP(AA$35,'3.  Distribution Rates'!$C$122:$P$133,8,FALSE)</f>
        <v>0</v>
      </c>
      <c r="AB381" s="341">
        <f>HLOOKUP(AB$35,'3.  Distribution Rates'!$C$122:$P$133,8,FALSE)</f>
        <v>0</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278</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0</v>
      </c>
    </row>
    <row r="383" spans="1:42">
      <c r="B383" s="324" t="s">
        <v>279</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0</v>
      </c>
    </row>
    <row r="384" spans="1:42">
      <c r="B384" s="324" t="s">
        <v>280</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0</v>
      </c>
    </row>
    <row r="385" spans="2:39">
      <c r="B385" s="324" t="s">
        <v>281</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1123">SUM(Y385:AL385)</f>
        <v>0</v>
      </c>
    </row>
    <row r="386" spans="2:39">
      <c r="B386" s="324" t="s">
        <v>282</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4">Y208*Y381</f>
        <v>0</v>
      </c>
      <c r="Z386" s="378">
        <f t="shared" si="1124"/>
        <v>0</v>
      </c>
      <c r="AA386" s="378">
        <f t="shared" si="1124"/>
        <v>0</v>
      </c>
      <c r="AB386" s="378">
        <f t="shared" si="1124"/>
        <v>0</v>
      </c>
      <c r="AC386" s="378">
        <f t="shared" si="1124"/>
        <v>0</v>
      </c>
      <c r="AD386" s="378">
        <f t="shared" si="1124"/>
        <v>0</v>
      </c>
      <c r="AE386" s="378">
        <f t="shared" si="1124"/>
        <v>0</v>
      </c>
      <c r="AF386" s="378">
        <f t="shared" si="1124"/>
        <v>0</v>
      </c>
      <c r="AG386" s="378">
        <f t="shared" si="1124"/>
        <v>0</v>
      </c>
      <c r="AH386" s="378">
        <f t="shared" si="1124"/>
        <v>0</v>
      </c>
      <c r="AI386" s="378">
        <f t="shared" si="1124"/>
        <v>0</v>
      </c>
      <c r="AJ386" s="378">
        <f t="shared" si="1124"/>
        <v>0</v>
      </c>
      <c r="AK386" s="378">
        <f t="shared" si="1124"/>
        <v>0</v>
      </c>
      <c r="AL386" s="378">
        <f t="shared" si="1124"/>
        <v>0</v>
      </c>
      <c r="AM386" s="629">
        <f t="shared" si="1123"/>
        <v>0</v>
      </c>
    </row>
    <row r="387" spans="2:39">
      <c r="B387" s="324" t="s">
        <v>291</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0</v>
      </c>
      <c r="Z387" s="378">
        <f t="shared" ref="Z387:AL387" si="1125">Z378*Z381</f>
        <v>0</v>
      </c>
      <c r="AA387" s="378">
        <f t="shared" si="1125"/>
        <v>0</v>
      </c>
      <c r="AB387" s="378">
        <f t="shared" si="1125"/>
        <v>0</v>
      </c>
      <c r="AC387" s="378">
        <f t="shared" si="1125"/>
        <v>0</v>
      </c>
      <c r="AD387" s="378">
        <f t="shared" si="1125"/>
        <v>0</v>
      </c>
      <c r="AE387" s="378">
        <f t="shared" si="1125"/>
        <v>0</v>
      </c>
      <c r="AF387" s="378">
        <f t="shared" si="1125"/>
        <v>0</v>
      </c>
      <c r="AG387" s="378">
        <f t="shared" si="1125"/>
        <v>0</v>
      </c>
      <c r="AH387" s="378">
        <f t="shared" si="1125"/>
        <v>0</v>
      </c>
      <c r="AI387" s="378">
        <f t="shared" si="1125"/>
        <v>0</v>
      </c>
      <c r="AJ387" s="378">
        <f t="shared" si="1125"/>
        <v>0</v>
      </c>
      <c r="AK387" s="378">
        <f t="shared" si="1125"/>
        <v>0</v>
      </c>
      <c r="AL387" s="378">
        <f t="shared" si="1125"/>
        <v>0</v>
      </c>
      <c r="AM387" s="629">
        <f t="shared" si="1123"/>
        <v>0</v>
      </c>
    </row>
    <row r="388" spans="2:39" ht="15.75">
      <c r="B388" s="349" t="s">
        <v>283</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0</v>
      </c>
      <c r="Z388" s="346">
        <f t="shared" ref="Z388:AE388" si="1126">SUM(Z382:Z387)</f>
        <v>0</v>
      </c>
      <c r="AA388" s="346">
        <f t="shared" si="1126"/>
        <v>0</v>
      </c>
      <c r="AB388" s="346">
        <f t="shared" si="1126"/>
        <v>0</v>
      </c>
      <c r="AC388" s="346">
        <f t="shared" si="1126"/>
        <v>0</v>
      </c>
      <c r="AD388" s="346">
        <f t="shared" si="1126"/>
        <v>0</v>
      </c>
      <c r="AE388" s="346">
        <f t="shared" si="1126"/>
        <v>0</v>
      </c>
      <c r="AF388" s="346">
        <f>SUM(AF382:AF387)</f>
        <v>0</v>
      </c>
      <c r="AG388" s="346">
        <f t="shared" ref="AG388:AL388" si="1127">SUM(AG382:AG387)</f>
        <v>0</v>
      </c>
      <c r="AH388" s="346">
        <f t="shared" si="1127"/>
        <v>0</v>
      </c>
      <c r="AI388" s="346">
        <f t="shared" si="1127"/>
        <v>0</v>
      </c>
      <c r="AJ388" s="346">
        <f t="shared" si="1127"/>
        <v>0</v>
      </c>
      <c r="AK388" s="346">
        <f t="shared" si="1127"/>
        <v>0</v>
      </c>
      <c r="AL388" s="346">
        <f t="shared" si="1127"/>
        <v>0</v>
      </c>
      <c r="AM388" s="407">
        <f>SUM(AM382:AM387)</f>
        <v>0</v>
      </c>
    </row>
    <row r="389" spans="2:39" ht="15.75">
      <c r="B389" s="349" t="s">
        <v>284</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28">Z379*Z381</f>
        <v>0</v>
      </c>
      <c r="AA389" s="347">
        <f t="shared" si="1128"/>
        <v>0</v>
      </c>
      <c r="AB389" s="347">
        <f t="shared" si="1128"/>
        <v>0</v>
      </c>
      <c r="AC389" s="347">
        <f t="shared" si="1128"/>
        <v>0</v>
      </c>
      <c r="AD389" s="347">
        <f t="shared" si="1128"/>
        <v>0</v>
      </c>
      <c r="AE389" s="347">
        <f t="shared" si="1128"/>
        <v>0</v>
      </c>
      <c r="AF389" s="347">
        <f>AF379*AF381</f>
        <v>0</v>
      </c>
      <c r="AG389" s="347">
        <f t="shared" ref="AG389:AL389" si="1129">AG379*AG381</f>
        <v>0</v>
      </c>
      <c r="AH389" s="347">
        <f t="shared" si="1129"/>
        <v>0</v>
      </c>
      <c r="AI389" s="347">
        <f t="shared" si="1129"/>
        <v>0</v>
      </c>
      <c r="AJ389" s="347">
        <f t="shared" si="1129"/>
        <v>0</v>
      </c>
      <c r="AK389" s="347">
        <f t="shared" si="1129"/>
        <v>0</v>
      </c>
      <c r="AL389" s="347">
        <f t="shared" si="1129"/>
        <v>0</v>
      </c>
      <c r="AM389" s="407">
        <f>SUM(Y389:AL389)</f>
        <v>0</v>
      </c>
    </row>
    <row r="390" spans="2:39" ht="15.75">
      <c r="B390" s="349" t="s">
        <v>285</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0</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286</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0</v>
      </c>
      <c r="Z392" s="291">
        <f>SUMPRODUCT(E221:E376,Z221:Z376)</f>
        <v>0</v>
      </c>
      <c r="AA392" s="291">
        <f t="shared" ref="AA392:AL392" si="1130">IF(AA219="kw",SUMPRODUCT($N$221:$N$376,$P$221:$P$376,AA221:AA376),SUMPRODUCT($E$221:$E$376,AA221:AA376))</f>
        <v>0</v>
      </c>
      <c r="AB392" s="291">
        <f t="shared" si="1130"/>
        <v>0</v>
      </c>
      <c r="AC392" s="291">
        <f t="shared" si="1130"/>
        <v>0</v>
      </c>
      <c r="AD392" s="291">
        <f t="shared" si="1130"/>
        <v>0</v>
      </c>
      <c r="AE392" s="291">
        <f t="shared" si="1130"/>
        <v>0</v>
      </c>
      <c r="AF392" s="291">
        <f t="shared" si="1130"/>
        <v>0</v>
      </c>
      <c r="AG392" s="291">
        <f t="shared" si="1130"/>
        <v>0</v>
      </c>
      <c r="AH392" s="291">
        <f t="shared" si="1130"/>
        <v>0</v>
      </c>
      <c r="AI392" s="291">
        <f t="shared" si="1130"/>
        <v>0</v>
      </c>
      <c r="AJ392" s="291">
        <f t="shared" si="1130"/>
        <v>0</v>
      </c>
      <c r="AK392" s="291">
        <f t="shared" si="1130"/>
        <v>0</v>
      </c>
      <c r="AL392" s="291">
        <f t="shared" si="1130"/>
        <v>0</v>
      </c>
      <c r="AM392" s="348"/>
    </row>
    <row r="393" spans="2:39">
      <c r="B393" s="439" t="s">
        <v>287</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0</v>
      </c>
      <c r="Z393" s="291">
        <f>SUMPRODUCT(F221:F376,Z221:Z376)</f>
        <v>0</v>
      </c>
      <c r="AA393" s="291">
        <f t="shared" ref="AA393:AL393" si="1131">IF(AA219="kw",SUMPRODUCT($N$221:$N$376,$Q$221:$Q$376,AA221:AA376),SUMPRODUCT($F$221:$F$376,AA221:AA376))</f>
        <v>0</v>
      </c>
      <c r="AB393" s="291">
        <f t="shared" si="1131"/>
        <v>0</v>
      </c>
      <c r="AC393" s="291">
        <f t="shared" si="1131"/>
        <v>0</v>
      </c>
      <c r="AD393" s="291">
        <f t="shared" si="1131"/>
        <v>0</v>
      </c>
      <c r="AE393" s="291">
        <f t="shared" si="1131"/>
        <v>0</v>
      </c>
      <c r="AF393" s="291">
        <f t="shared" si="1131"/>
        <v>0</v>
      </c>
      <c r="AG393" s="291">
        <f t="shared" si="1131"/>
        <v>0</v>
      </c>
      <c r="AH393" s="291">
        <f t="shared" si="1131"/>
        <v>0</v>
      </c>
      <c r="AI393" s="291">
        <f t="shared" si="1131"/>
        <v>0</v>
      </c>
      <c r="AJ393" s="291">
        <f t="shared" si="1131"/>
        <v>0</v>
      </c>
      <c r="AK393" s="291">
        <f t="shared" si="1131"/>
        <v>0</v>
      </c>
      <c r="AL393" s="291">
        <f t="shared" si="1131"/>
        <v>0</v>
      </c>
      <c r="AM393" s="337"/>
    </row>
    <row r="394" spans="2:39">
      <c r="B394" s="439" t="s">
        <v>288</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0</v>
      </c>
      <c r="Z394" s="291">
        <f>SUMPRODUCT(G221:G376,Z221:Z376)</f>
        <v>0</v>
      </c>
      <c r="AA394" s="291">
        <f t="shared" ref="AA394:AL394" si="1132">IF(AA219="kw",SUMPRODUCT($N$221:$N$376,$R$221:$R$376,AA221:AA376),SUMPRODUCT($G$221:$G$376,AA221:AA376))</f>
        <v>0</v>
      </c>
      <c r="AB394" s="291">
        <f t="shared" si="1132"/>
        <v>0</v>
      </c>
      <c r="AC394" s="291">
        <f t="shared" si="1132"/>
        <v>0</v>
      </c>
      <c r="AD394" s="291">
        <f t="shared" si="1132"/>
        <v>0</v>
      </c>
      <c r="AE394" s="291">
        <f t="shared" si="1132"/>
        <v>0</v>
      </c>
      <c r="AF394" s="291">
        <f t="shared" si="1132"/>
        <v>0</v>
      </c>
      <c r="AG394" s="291">
        <f t="shared" si="1132"/>
        <v>0</v>
      </c>
      <c r="AH394" s="291">
        <f t="shared" si="1132"/>
        <v>0</v>
      </c>
      <c r="AI394" s="291">
        <f t="shared" si="1132"/>
        <v>0</v>
      </c>
      <c r="AJ394" s="291">
        <f t="shared" si="1132"/>
        <v>0</v>
      </c>
      <c r="AK394" s="291">
        <f t="shared" si="1132"/>
        <v>0</v>
      </c>
      <c r="AL394" s="291">
        <f t="shared" si="1132"/>
        <v>0</v>
      </c>
      <c r="AM394" s="337"/>
    </row>
    <row r="395" spans="2:39">
      <c r="B395" s="440" t="s">
        <v>289</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0</v>
      </c>
      <c r="Z395" s="326">
        <f>SUMPRODUCT(H221:H376,Z221:Z376)</f>
        <v>0</v>
      </c>
      <c r="AA395" s="326">
        <f t="shared" ref="AA395:AL395" si="1133">IF(AA219="kw",SUMPRODUCT($N$221:$N$376,$S$221:$S$376,AA221:AA376),SUMPRODUCT($H$221:$H$376,AA221:AA376))</f>
        <v>0</v>
      </c>
      <c r="AB395" s="326">
        <f t="shared" si="1133"/>
        <v>0</v>
      </c>
      <c r="AC395" s="326">
        <f t="shared" si="1133"/>
        <v>0</v>
      </c>
      <c r="AD395" s="326">
        <f t="shared" si="1133"/>
        <v>0</v>
      </c>
      <c r="AE395" s="326">
        <f t="shared" si="1133"/>
        <v>0</v>
      </c>
      <c r="AF395" s="326">
        <f t="shared" si="1133"/>
        <v>0</v>
      </c>
      <c r="AG395" s="326">
        <f t="shared" si="1133"/>
        <v>0</v>
      </c>
      <c r="AH395" s="326">
        <f t="shared" si="1133"/>
        <v>0</v>
      </c>
      <c r="AI395" s="326">
        <f t="shared" si="1133"/>
        <v>0</v>
      </c>
      <c r="AJ395" s="326">
        <f t="shared" si="1133"/>
        <v>0</v>
      </c>
      <c r="AK395" s="326">
        <f t="shared" si="1133"/>
        <v>0</v>
      </c>
      <c r="AL395" s="326">
        <f t="shared" si="1133"/>
        <v>0</v>
      </c>
      <c r="AM395" s="386"/>
    </row>
    <row r="396" spans="2:39" ht="21" customHeight="1">
      <c r="B396" s="368" t="s">
        <v>597</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292</v>
      </c>
      <c r="C399" s="281"/>
      <c r="D399" s="590" t="s">
        <v>529</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07" t="s">
        <v>211</v>
      </c>
      <c r="C400" s="809" t="s">
        <v>33</v>
      </c>
      <c r="D400" s="284" t="s">
        <v>423</v>
      </c>
      <c r="E400" s="811" t="s">
        <v>209</v>
      </c>
      <c r="F400" s="812"/>
      <c r="G400" s="812"/>
      <c r="H400" s="812"/>
      <c r="I400" s="812"/>
      <c r="J400" s="812"/>
      <c r="K400" s="812"/>
      <c r="L400" s="812"/>
      <c r="M400" s="813"/>
      <c r="N400" s="814" t="s">
        <v>213</v>
      </c>
      <c r="O400" s="284" t="s">
        <v>424</v>
      </c>
      <c r="P400" s="811" t="s">
        <v>212</v>
      </c>
      <c r="Q400" s="812"/>
      <c r="R400" s="812"/>
      <c r="S400" s="812"/>
      <c r="T400" s="812"/>
      <c r="U400" s="812"/>
      <c r="V400" s="812"/>
      <c r="W400" s="812"/>
      <c r="X400" s="813"/>
      <c r="Y400" s="804" t="s">
        <v>244</v>
      </c>
      <c r="Z400" s="805"/>
      <c r="AA400" s="805"/>
      <c r="AB400" s="805"/>
      <c r="AC400" s="805"/>
      <c r="AD400" s="805"/>
      <c r="AE400" s="805"/>
      <c r="AF400" s="805"/>
      <c r="AG400" s="805"/>
      <c r="AH400" s="805"/>
      <c r="AI400" s="805"/>
      <c r="AJ400" s="805"/>
      <c r="AK400" s="805"/>
      <c r="AL400" s="805"/>
      <c r="AM400" s="806"/>
    </row>
    <row r="401" spans="1:39" ht="61.5" customHeight="1">
      <c r="B401" s="808"/>
      <c r="C401" s="810"/>
      <c r="D401" s="285">
        <v>2017</v>
      </c>
      <c r="E401" s="285">
        <v>2018</v>
      </c>
      <c r="F401" s="285">
        <v>2019</v>
      </c>
      <c r="G401" s="285">
        <v>2020</v>
      </c>
      <c r="H401" s="285">
        <v>2021</v>
      </c>
      <c r="I401" s="285">
        <v>2022</v>
      </c>
      <c r="J401" s="285">
        <v>2023</v>
      </c>
      <c r="K401" s="285">
        <v>2024</v>
      </c>
      <c r="L401" s="285">
        <v>2025</v>
      </c>
      <c r="M401" s="285">
        <v>2026</v>
      </c>
      <c r="N401" s="815"/>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
      </c>
      <c r="AB401" s="285" t="str">
        <f>'1.  LRAMVA Summary'!G52</f>
        <v/>
      </c>
      <c r="AC401" s="285" t="str">
        <f>'1.  LRAMVA Summary'!H52</f>
        <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505</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f>'1.  LRAMVA Summary'!F53</f>
        <v>0</v>
      </c>
      <c r="AB402" s="291">
        <f>'1.  LRAMVA Summary'!G53</f>
        <v>0</v>
      </c>
      <c r="AC402" s="291">
        <f>'1.  LRAMVA Summary'!H53</f>
        <v>0</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498</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309</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4">Z404</f>
        <v>0</v>
      </c>
      <c r="AA405" s="411">
        <f t="shared" ref="AA405" si="1135">AA404</f>
        <v>0</v>
      </c>
      <c r="AB405" s="411">
        <f t="shared" ref="AB405" si="1136">AB404</f>
        <v>0</v>
      </c>
      <c r="AC405" s="411">
        <f t="shared" ref="AC405" si="1137">AC404</f>
        <v>0</v>
      </c>
      <c r="AD405" s="411">
        <f t="shared" ref="AD405" si="1138">AD404</f>
        <v>0</v>
      </c>
      <c r="AE405" s="411">
        <f t="shared" ref="AE405" si="1139">AE404</f>
        <v>0</v>
      </c>
      <c r="AF405" s="411">
        <f t="shared" ref="AF405" si="1140">AF404</f>
        <v>0</v>
      </c>
      <c r="AG405" s="411">
        <f t="shared" ref="AG405" si="1141">AG404</f>
        <v>0</v>
      </c>
      <c r="AH405" s="411">
        <f t="shared" ref="AH405" si="1142">AH404</f>
        <v>0</v>
      </c>
      <c r="AI405" s="411">
        <f t="shared" ref="AI405" si="1143">AI404</f>
        <v>0</v>
      </c>
      <c r="AJ405" s="411">
        <f t="shared" ref="AJ405" si="1144">AJ404</f>
        <v>0</v>
      </c>
      <c r="AK405" s="411">
        <f t="shared" ref="AK405" si="1145">AK404</f>
        <v>0</v>
      </c>
      <c r="AL405" s="411">
        <f t="shared" ref="AL405" si="1146">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309</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7">Z407</f>
        <v>0</v>
      </c>
      <c r="AA408" s="411">
        <f t="shared" ref="AA408" si="1148">AA407</f>
        <v>0</v>
      </c>
      <c r="AB408" s="411">
        <f t="shared" ref="AB408" si="1149">AB407</f>
        <v>0</v>
      </c>
      <c r="AC408" s="411">
        <f t="shared" ref="AC408" si="1150">AC407</f>
        <v>0</v>
      </c>
      <c r="AD408" s="411">
        <f t="shared" ref="AD408" si="1151">AD407</f>
        <v>0</v>
      </c>
      <c r="AE408" s="411">
        <f t="shared" ref="AE408" si="1152">AE407</f>
        <v>0</v>
      </c>
      <c r="AF408" s="411">
        <f t="shared" ref="AF408" si="1153">AF407</f>
        <v>0</v>
      </c>
      <c r="AG408" s="411">
        <f t="shared" ref="AG408" si="1154">AG407</f>
        <v>0</v>
      </c>
      <c r="AH408" s="411">
        <f t="shared" ref="AH408" si="1155">AH407</f>
        <v>0</v>
      </c>
      <c r="AI408" s="411">
        <f t="shared" ref="AI408" si="1156">AI407</f>
        <v>0</v>
      </c>
      <c r="AJ408" s="411">
        <f t="shared" ref="AJ408" si="1157">AJ407</f>
        <v>0</v>
      </c>
      <c r="AK408" s="411">
        <f t="shared" ref="AK408" si="1158">AK407</f>
        <v>0</v>
      </c>
      <c r="AL408" s="411">
        <f t="shared" ref="AL408" si="1159">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309</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0">Z410</f>
        <v>0</v>
      </c>
      <c r="AA411" s="411">
        <f t="shared" ref="AA411" si="1161">AA410</f>
        <v>0</v>
      </c>
      <c r="AB411" s="411">
        <f t="shared" ref="AB411" si="1162">AB410</f>
        <v>0</v>
      </c>
      <c r="AC411" s="411">
        <f t="shared" ref="AC411" si="1163">AC410</f>
        <v>0</v>
      </c>
      <c r="AD411" s="411">
        <f t="shared" ref="AD411" si="1164">AD410</f>
        <v>0</v>
      </c>
      <c r="AE411" s="411">
        <f t="shared" ref="AE411" si="1165">AE410</f>
        <v>0</v>
      </c>
      <c r="AF411" s="411">
        <f t="shared" ref="AF411" si="1166">AF410</f>
        <v>0</v>
      </c>
      <c r="AG411" s="411">
        <f t="shared" ref="AG411" si="1167">AG410</f>
        <v>0</v>
      </c>
      <c r="AH411" s="411">
        <f t="shared" ref="AH411" si="1168">AH410</f>
        <v>0</v>
      </c>
      <c r="AI411" s="411">
        <f t="shared" ref="AI411" si="1169">AI410</f>
        <v>0</v>
      </c>
      <c r="AJ411" s="411">
        <f t="shared" ref="AJ411" si="1170">AJ410</f>
        <v>0</v>
      </c>
      <c r="AK411" s="411">
        <f t="shared" ref="AK411" si="1171">AK410</f>
        <v>0</v>
      </c>
      <c r="AL411" s="411">
        <f t="shared" ref="AL411" si="1172">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683</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309</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3">Z413</f>
        <v>0</v>
      </c>
      <c r="AA414" s="411">
        <f t="shared" ref="AA414" si="1174">AA413</f>
        <v>0</v>
      </c>
      <c r="AB414" s="411">
        <f t="shared" ref="AB414" si="1175">AB413</f>
        <v>0</v>
      </c>
      <c r="AC414" s="411">
        <f t="shared" ref="AC414" si="1176">AC413</f>
        <v>0</v>
      </c>
      <c r="AD414" s="411">
        <f t="shared" ref="AD414" si="1177">AD413</f>
        <v>0</v>
      </c>
      <c r="AE414" s="411">
        <f t="shared" ref="AE414" si="1178">AE413</f>
        <v>0</v>
      </c>
      <c r="AF414" s="411">
        <f t="shared" ref="AF414" si="1179">AF413</f>
        <v>0</v>
      </c>
      <c r="AG414" s="411">
        <f t="shared" ref="AG414" si="1180">AG413</f>
        <v>0</v>
      </c>
      <c r="AH414" s="411">
        <f t="shared" ref="AH414" si="1181">AH413</f>
        <v>0</v>
      </c>
      <c r="AI414" s="411">
        <f t="shared" ref="AI414" si="1182">AI413</f>
        <v>0</v>
      </c>
      <c r="AJ414" s="411">
        <f t="shared" ref="AJ414" si="1183">AJ413</f>
        <v>0</v>
      </c>
      <c r="AK414" s="411">
        <f t="shared" ref="AK414" si="1184">AK413</f>
        <v>0</v>
      </c>
      <c r="AL414" s="411">
        <f t="shared" ref="AL414" si="1185">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309</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6">Z416</f>
        <v>0</v>
      </c>
      <c r="AA417" s="411">
        <f t="shared" ref="AA417" si="1187">AA416</f>
        <v>0</v>
      </c>
      <c r="AB417" s="411">
        <f t="shared" ref="AB417" si="1188">AB416</f>
        <v>0</v>
      </c>
      <c r="AC417" s="411">
        <f t="shared" ref="AC417" si="1189">AC416</f>
        <v>0</v>
      </c>
      <c r="AD417" s="411">
        <f t="shared" ref="AD417" si="1190">AD416</f>
        <v>0</v>
      </c>
      <c r="AE417" s="411">
        <f t="shared" ref="AE417" si="1191">AE416</f>
        <v>0</v>
      </c>
      <c r="AF417" s="411">
        <f t="shared" ref="AF417" si="1192">AF416</f>
        <v>0</v>
      </c>
      <c r="AG417" s="411">
        <f t="shared" ref="AG417" si="1193">AG416</f>
        <v>0</v>
      </c>
      <c r="AH417" s="411">
        <f t="shared" ref="AH417" si="1194">AH416</f>
        <v>0</v>
      </c>
      <c r="AI417" s="411">
        <f t="shared" ref="AI417" si="1195">AI416</f>
        <v>0</v>
      </c>
      <c r="AJ417" s="411">
        <f t="shared" ref="AJ417" si="1196">AJ416</f>
        <v>0</v>
      </c>
      <c r="AK417" s="411">
        <f t="shared" ref="AK417" si="1197">AK416</f>
        <v>0</v>
      </c>
      <c r="AL417" s="411">
        <f t="shared" ref="AL417" si="1198">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499</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309</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9">Z420</f>
        <v>0</v>
      </c>
      <c r="AA421" s="411">
        <f t="shared" ref="AA421" si="1200">AA420</f>
        <v>0</v>
      </c>
      <c r="AB421" s="411">
        <f t="shared" ref="AB421" si="1201">AB420</f>
        <v>0</v>
      </c>
      <c r="AC421" s="411">
        <f t="shared" ref="AC421" si="1202">AC420</f>
        <v>0</v>
      </c>
      <c r="AD421" s="411">
        <f t="shared" ref="AD421" si="1203">AD420</f>
        <v>0</v>
      </c>
      <c r="AE421" s="411">
        <f t="shared" ref="AE421" si="1204">AE420</f>
        <v>0</v>
      </c>
      <c r="AF421" s="411">
        <f t="shared" ref="AF421" si="1205">AF420</f>
        <v>0</v>
      </c>
      <c r="AG421" s="411">
        <f t="shared" ref="AG421" si="1206">AG420</f>
        <v>0</v>
      </c>
      <c r="AH421" s="411">
        <f t="shared" ref="AH421" si="1207">AH420</f>
        <v>0</v>
      </c>
      <c r="AI421" s="411">
        <f t="shared" ref="AI421" si="1208">AI420</f>
        <v>0</v>
      </c>
      <c r="AJ421" s="411">
        <f t="shared" ref="AJ421" si="1209">AJ420</f>
        <v>0</v>
      </c>
      <c r="AK421" s="411">
        <f t="shared" ref="AK421" si="1210">AK420</f>
        <v>0</v>
      </c>
      <c r="AL421" s="411">
        <f t="shared" ref="AL421" si="1211">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309</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2">Z423</f>
        <v>0</v>
      </c>
      <c r="AA424" s="411">
        <f t="shared" ref="AA424" si="1213">AA423</f>
        <v>0</v>
      </c>
      <c r="AB424" s="411">
        <f t="shared" ref="AB424" si="1214">AB423</f>
        <v>0</v>
      </c>
      <c r="AC424" s="411">
        <f t="shared" ref="AC424" si="1215">AC423</f>
        <v>0</v>
      </c>
      <c r="AD424" s="411">
        <f t="shared" ref="AD424" si="1216">AD423</f>
        <v>0</v>
      </c>
      <c r="AE424" s="411">
        <f t="shared" ref="AE424" si="1217">AE423</f>
        <v>0</v>
      </c>
      <c r="AF424" s="411">
        <f t="shared" ref="AF424" si="1218">AF423</f>
        <v>0</v>
      </c>
      <c r="AG424" s="411">
        <f t="shared" ref="AG424" si="1219">AG423</f>
        <v>0</v>
      </c>
      <c r="AH424" s="411">
        <f t="shared" ref="AH424" si="1220">AH423</f>
        <v>0</v>
      </c>
      <c r="AI424" s="411">
        <f t="shared" ref="AI424" si="1221">AI423</f>
        <v>0</v>
      </c>
      <c r="AJ424" s="411">
        <f t="shared" ref="AJ424" si="1222">AJ423</f>
        <v>0</v>
      </c>
      <c r="AK424" s="411">
        <f t="shared" ref="AK424" si="1223">AK423</f>
        <v>0</v>
      </c>
      <c r="AL424" s="411">
        <f t="shared" ref="AL424" si="1224">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309</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5">Z426</f>
        <v>0</v>
      </c>
      <c r="AA427" s="411">
        <f t="shared" ref="AA427" si="1226">AA426</f>
        <v>0</v>
      </c>
      <c r="AB427" s="411">
        <f t="shared" ref="AB427" si="1227">AB426</f>
        <v>0</v>
      </c>
      <c r="AC427" s="411">
        <f t="shared" ref="AC427" si="1228">AC426</f>
        <v>0</v>
      </c>
      <c r="AD427" s="411">
        <f t="shared" ref="AD427" si="1229">AD426</f>
        <v>0</v>
      </c>
      <c r="AE427" s="411">
        <f t="shared" ref="AE427" si="1230">AE426</f>
        <v>0</v>
      </c>
      <c r="AF427" s="411">
        <f t="shared" ref="AF427" si="1231">AF426</f>
        <v>0</v>
      </c>
      <c r="AG427" s="411">
        <f t="shared" ref="AG427" si="1232">AG426</f>
        <v>0</v>
      </c>
      <c r="AH427" s="411">
        <f t="shared" ref="AH427" si="1233">AH426</f>
        <v>0</v>
      </c>
      <c r="AI427" s="411">
        <f t="shared" ref="AI427" si="1234">AI426</f>
        <v>0</v>
      </c>
      <c r="AJ427" s="411">
        <f t="shared" ref="AJ427" si="1235">AJ426</f>
        <v>0</v>
      </c>
      <c r="AK427" s="411">
        <f t="shared" ref="AK427" si="1236">AK426</f>
        <v>0</v>
      </c>
      <c r="AL427" s="411">
        <f t="shared" ref="AL427" si="1237">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309</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8">Z429</f>
        <v>0</v>
      </c>
      <c r="AA430" s="411">
        <f t="shared" ref="AA430" si="1239">AA429</f>
        <v>0</v>
      </c>
      <c r="AB430" s="411">
        <f t="shared" ref="AB430" si="1240">AB429</f>
        <v>0</v>
      </c>
      <c r="AC430" s="411">
        <f t="shared" ref="AC430" si="1241">AC429</f>
        <v>0</v>
      </c>
      <c r="AD430" s="411">
        <f t="shared" ref="AD430" si="1242">AD429</f>
        <v>0</v>
      </c>
      <c r="AE430" s="411">
        <f t="shared" ref="AE430" si="1243">AE429</f>
        <v>0</v>
      </c>
      <c r="AF430" s="411">
        <f t="shared" ref="AF430" si="1244">AF429</f>
        <v>0</v>
      </c>
      <c r="AG430" s="411">
        <f t="shared" ref="AG430" si="1245">AG429</f>
        <v>0</v>
      </c>
      <c r="AH430" s="411">
        <f t="shared" ref="AH430" si="1246">AH429</f>
        <v>0</v>
      </c>
      <c r="AI430" s="411">
        <f t="shared" ref="AI430" si="1247">AI429</f>
        <v>0</v>
      </c>
      <c r="AJ430" s="411">
        <f t="shared" ref="AJ430" si="1248">AJ429</f>
        <v>0</v>
      </c>
      <c r="AK430" s="411">
        <f t="shared" ref="AK430" si="1249">AK429</f>
        <v>0</v>
      </c>
      <c r="AL430" s="411">
        <f t="shared" ref="AL430" si="1250">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309</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1">Z432</f>
        <v>0</v>
      </c>
      <c r="AA433" s="411">
        <f t="shared" ref="AA433" si="1252">AA432</f>
        <v>0</v>
      </c>
      <c r="AB433" s="411">
        <f t="shared" ref="AB433" si="1253">AB432</f>
        <v>0</v>
      </c>
      <c r="AC433" s="411">
        <f t="shared" ref="AC433" si="1254">AC432</f>
        <v>0</v>
      </c>
      <c r="AD433" s="411">
        <f t="shared" ref="AD433" si="1255">AD432</f>
        <v>0</v>
      </c>
      <c r="AE433" s="411">
        <f t="shared" ref="AE433" si="1256">AE432</f>
        <v>0</v>
      </c>
      <c r="AF433" s="411">
        <f t="shared" ref="AF433" si="1257">AF432</f>
        <v>0</v>
      </c>
      <c r="AG433" s="411">
        <f t="shared" ref="AG433" si="1258">AG432</f>
        <v>0</v>
      </c>
      <c r="AH433" s="411">
        <f t="shared" ref="AH433" si="1259">AH432</f>
        <v>0</v>
      </c>
      <c r="AI433" s="411">
        <f t="shared" ref="AI433" si="1260">AI432</f>
        <v>0</v>
      </c>
      <c r="AJ433" s="411">
        <f t="shared" ref="AJ433" si="1261">AJ432</f>
        <v>0</v>
      </c>
      <c r="AK433" s="411">
        <f t="shared" ref="AK433" si="1262">AK432</f>
        <v>0</v>
      </c>
      <c r="AL433" s="411">
        <f t="shared" ref="AL433" si="1263">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4">Z436</f>
        <v>0</v>
      </c>
      <c r="AA437" s="411">
        <f t="shared" ref="AA437" si="1265">AA436</f>
        <v>0</v>
      </c>
      <c r="AB437" s="411">
        <f t="shared" ref="AB437" si="1266">AB436</f>
        <v>0</v>
      </c>
      <c r="AC437" s="411">
        <f t="shared" ref="AC437" si="1267">AC436</f>
        <v>0</v>
      </c>
      <c r="AD437" s="411">
        <f t="shared" ref="AD437" si="1268">AD436</f>
        <v>0</v>
      </c>
      <c r="AE437" s="411">
        <f t="shared" ref="AE437" si="1269">AE436</f>
        <v>0</v>
      </c>
      <c r="AF437" s="411">
        <f t="shared" ref="AF437" si="1270">AF436</f>
        <v>0</v>
      </c>
      <c r="AG437" s="411">
        <f t="shared" ref="AG437" si="1271">AG436</f>
        <v>0</v>
      </c>
      <c r="AH437" s="411">
        <f t="shared" ref="AH437" si="1272">AH436</f>
        <v>0</v>
      </c>
      <c r="AI437" s="411">
        <f t="shared" ref="AI437" si="1273">AI436</f>
        <v>0</v>
      </c>
      <c r="AJ437" s="411">
        <f t="shared" ref="AJ437" si="1274">AJ436</f>
        <v>0</v>
      </c>
      <c r="AK437" s="411">
        <f t="shared" ref="AK437" si="1275">AK436</f>
        <v>0</v>
      </c>
      <c r="AL437" s="411">
        <f t="shared" ref="AL437" si="1276">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7">Z439</f>
        <v>0</v>
      </c>
      <c r="AA440" s="411">
        <f t="shared" ref="AA440" si="1278">AA439</f>
        <v>0</v>
      </c>
      <c r="AB440" s="411">
        <f t="shared" ref="AB440" si="1279">AB439</f>
        <v>0</v>
      </c>
      <c r="AC440" s="411">
        <f t="shared" ref="AC440" si="1280">AC439</f>
        <v>0</v>
      </c>
      <c r="AD440" s="411">
        <f t="shared" ref="AD440" si="1281">AD439</f>
        <v>0</v>
      </c>
      <c r="AE440" s="411">
        <f t="shared" ref="AE440" si="1282">AE439</f>
        <v>0</v>
      </c>
      <c r="AF440" s="411">
        <f t="shared" ref="AF440" si="1283">AF439</f>
        <v>0</v>
      </c>
      <c r="AG440" s="411">
        <f t="shared" ref="AG440" si="1284">AG439</f>
        <v>0</v>
      </c>
      <c r="AH440" s="411">
        <f t="shared" ref="AH440" si="1285">AH439</f>
        <v>0</v>
      </c>
      <c r="AI440" s="411">
        <f t="shared" ref="AI440" si="1286">AI439</f>
        <v>0</v>
      </c>
      <c r="AJ440" s="411">
        <f t="shared" ref="AJ440" si="1287">AJ439</f>
        <v>0</v>
      </c>
      <c r="AK440" s="411">
        <f t="shared" ref="AK440" si="1288">AK439</f>
        <v>0</v>
      </c>
      <c r="AL440" s="411">
        <f t="shared" ref="AL440" si="1289">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309</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0">Z442</f>
        <v>0</v>
      </c>
      <c r="AA443" s="411">
        <f t="shared" ref="AA443" si="1291">AA442</f>
        <v>0</v>
      </c>
      <c r="AB443" s="411">
        <f t="shared" ref="AB443" si="1292">AB442</f>
        <v>0</v>
      </c>
      <c r="AC443" s="411">
        <f t="shared" ref="AC443" si="1293">AC442</f>
        <v>0</v>
      </c>
      <c r="AD443" s="411">
        <f t="shared" ref="AD443" si="1294">AD442</f>
        <v>0</v>
      </c>
      <c r="AE443" s="411">
        <f t="shared" ref="AE443" si="1295">AE442</f>
        <v>0</v>
      </c>
      <c r="AF443" s="411">
        <f t="shared" ref="AF443" si="1296">AF442</f>
        <v>0</v>
      </c>
      <c r="AG443" s="411">
        <f t="shared" ref="AG443" si="1297">AG442</f>
        <v>0</v>
      </c>
      <c r="AH443" s="411">
        <f t="shared" ref="AH443" si="1298">AH442</f>
        <v>0</v>
      </c>
      <c r="AI443" s="411">
        <f t="shared" ref="AI443" si="1299">AI442</f>
        <v>0</v>
      </c>
      <c r="AJ443" s="411">
        <f t="shared" ref="AJ443" si="1300">AJ442</f>
        <v>0</v>
      </c>
      <c r="AK443" s="411">
        <f t="shared" ref="AK443" si="1301">AK442</f>
        <v>0</v>
      </c>
      <c r="AL443" s="411">
        <f t="shared" ref="AL443" si="1302">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309</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3">Z446</f>
        <v>0</v>
      </c>
      <c r="AA447" s="411">
        <f t="shared" ref="AA447" si="1304">AA446</f>
        <v>0</v>
      </c>
      <c r="AB447" s="411">
        <f t="shared" ref="AB447" si="1305">AB446</f>
        <v>0</v>
      </c>
      <c r="AC447" s="411">
        <f t="shared" ref="AC447" si="1306">AC446</f>
        <v>0</v>
      </c>
      <c r="AD447" s="411">
        <f t="shared" ref="AD447" si="1307">AD446</f>
        <v>0</v>
      </c>
      <c r="AE447" s="411">
        <f t="shared" ref="AE447" si="1308">AE446</f>
        <v>0</v>
      </c>
      <c r="AF447" s="411">
        <f t="shared" ref="AF447" si="1309">AF446</f>
        <v>0</v>
      </c>
      <c r="AG447" s="411">
        <f t="shared" ref="AG447" si="1310">AG446</f>
        <v>0</v>
      </c>
      <c r="AH447" s="411">
        <f t="shared" ref="AH447" si="1311">AH446</f>
        <v>0</v>
      </c>
      <c r="AI447" s="411">
        <f t="shared" ref="AI447" si="1312">AI446</f>
        <v>0</v>
      </c>
      <c r="AJ447" s="411">
        <f t="shared" ref="AJ447" si="1313">AJ446</f>
        <v>0</v>
      </c>
      <c r="AK447" s="411">
        <f t="shared" ref="AK447" si="1314">AK446</f>
        <v>0</v>
      </c>
      <c r="AL447" s="411">
        <f t="shared" ref="AL447" si="1315">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75" outlineLevel="1">
      <c r="A449" s="532"/>
      <c r="B449" s="504" t="s">
        <v>491</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outlineLevel="1">
      <c r="A450" s="532">
        <v>15</v>
      </c>
      <c r="B450" s="431" t="s">
        <v>496</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309</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6">Z450</f>
        <v>0</v>
      </c>
      <c r="AA451" s="411">
        <f t="shared" si="1316"/>
        <v>0</v>
      </c>
      <c r="AB451" s="411">
        <f t="shared" si="1316"/>
        <v>0</v>
      </c>
      <c r="AC451" s="411">
        <f t="shared" si="1316"/>
        <v>0</v>
      </c>
      <c r="AD451" s="411">
        <f t="shared" si="1316"/>
        <v>0</v>
      </c>
      <c r="AE451" s="411">
        <f t="shared" si="1316"/>
        <v>0</v>
      </c>
      <c r="AF451" s="411">
        <f t="shared" si="1316"/>
        <v>0</v>
      </c>
      <c r="AG451" s="411">
        <f t="shared" si="1316"/>
        <v>0</v>
      </c>
      <c r="AH451" s="411">
        <f t="shared" si="1316"/>
        <v>0</v>
      </c>
      <c r="AI451" s="411">
        <f t="shared" si="1316"/>
        <v>0</v>
      </c>
      <c r="AJ451" s="411">
        <f t="shared" si="1316"/>
        <v>0</v>
      </c>
      <c r="AK451" s="411">
        <f t="shared" si="1316"/>
        <v>0</v>
      </c>
      <c r="AL451" s="411">
        <f t="shared" si="1316"/>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492</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309</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497</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309</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8">Z457</f>
        <v>0</v>
      </c>
      <c r="AA458" s="411">
        <f t="shared" si="1318"/>
        <v>0</v>
      </c>
      <c r="AB458" s="411">
        <f t="shared" si="1318"/>
        <v>0</v>
      </c>
      <c r="AC458" s="411">
        <f t="shared" si="1318"/>
        <v>0</v>
      </c>
      <c r="AD458" s="411">
        <f t="shared" si="1318"/>
        <v>0</v>
      </c>
      <c r="AE458" s="411">
        <f t="shared" si="1318"/>
        <v>0</v>
      </c>
      <c r="AF458" s="411">
        <f t="shared" si="1318"/>
        <v>0</v>
      </c>
      <c r="AG458" s="411">
        <f t="shared" si="1318"/>
        <v>0</v>
      </c>
      <c r="AH458" s="411">
        <f t="shared" si="1318"/>
        <v>0</v>
      </c>
      <c r="AI458" s="411">
        <f t="shared" si="1318"/>
        <v>0</v>
      </c>
      <c r="AJ458" s="411">
        <f t="shared" si="1318"/>
        <v>0</v>
      </c>
      <c r="AK458" s="411">
        <f t="shared" si="1318"/>
        <v>0</v>
      </c>
      <c r="AL458" s="411">
        <f t="shared" si="1318"/>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309</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309</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309</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1">Y466</f>
        <v>0</v>
      </c>
      <c r="Z467" s="411">
        <f t="shared" si="1321"/>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504</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500</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c r="E471" s="295"/>
      <c r="F471" s="295"/>
      <c r="G471" s="295"/>
      <c r="H471" s="295"/>
      <c r="I471" s="295"/>
      <c r="J471" s="295"/>
      <c r="K471" s="295"/>
      <c r="L471" s="295"/>
      <c r="M471" s="295"/>
      <c r="N471" s="291"/>
      <c r="O471" s="295"/>
      <c r="P471" s="295"/>
      <c r="Q471" s="295"/>
      <c r="R471" s="295"/>
      <c r="S471" s="295"/>
      <c r="T471" s="295"/>
      <c r="U471" s="295"/>
      <c r="V471" s="295"/>
      <c r="W471" s="295"/>
      <c r="X471" s="295"/>
      <c r="Y471" s="410"/>
      <c r="Z471" s="410"/>
      <c r="AA471" s="410"/>
      <c r="AB471" s="410"/>
      <c r="AC471" s="410"/>
      <c r="AD471" s="410"/>
      <c r="AE471" s="410"/>
      <c r="AF471" s="410"/>
      <c r="AG471" s="410"/>
      <c r="AH471" s="410"/>
      <c r="AI471" s="410"/>
      <c r="AJ471" s="410"/>
      <c r="AK471" s="410"/>
      <c r="AL471" s="410"/>
      <c r="AM471" s="296">
        <f>SUM(Y471:AL471)</f>
        <v>0</v>
      </c>
    </row>
    <row r="472" spans="1:39" outlineLevel="1">
      <c r="A472" s="532"/>
      <c r="B472" s="431" t="s">
        <v>309</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0</v>
      </c>
      <c r="Z472" s="411">
        <f t="shared" ref="Z472" si="1322">Z471</f>
        <v>0</v>
      </c>
      <c r="AA472" s="411">
        <f t="shared" ref="AA472" si="1323">AA471</f>
        <v>0</v>
      </c>
      <c r="AB472" s="411">
        <f t="shared" ref="AB472" si="1324">AB471</f>
        <v>0</v>
      </c>
      <c r="AC472" s="411">
        <f t="shared" ref="AC472" si="1325">AC471</f>
        <v>0</v>
      </c>
      <c r="AD472" s="411">
        <f t="shared" ref="AD472" si="1326">AD471</f>
        <v>0</v>
      </c>
      <c r="AE472" s="411">
        <f t="shared" ref="AE472" si="1327">AE471</f>
        <v>0</v>
      </c>
      <c r="AF472" s="411">
        <f t="shared" ref="AF472" si="1328">AF471</f>
        <v>0</v>
      </c>
      <c r="AG472" s="411">
        <f t="shared" ref="AG472" si="1329">AG471</f>
        <v>0</v>
      </c>
      <c r="AH472" s="411">
        <f t="shared" ref="AH472" si="1330">AH471</f>
        <v>0</v>
      </c>
      <c r="AI472" s="411">
        <f t="shared" ref="AI472" si="1331">AI471</f>
        <v>0</v>
      </c>
      <c r="AJ472" s="411">
        <f t="shared" ref="AJ472" si="1332">AJ471</f>
        <v>0</v>
      </c>
      <c r="AK472" s="411">
        <f t="shared" ref="AK472" si="1333">AK471</f>
        <v>0</v>
      </c>
      <c r="AL472" s="411">
        <f t="shared" ref="AL472" si="1334">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0"/>
      <c r="Z474" s="410"/>
      <c r="AA474" s="410"/>
      <c r="AB474" s="410"/>
      <c r="AC474" s="410"/>
      <c r="AD474" s="410"/>
      <c r="AE474" s="410"/>
      <c r="AF474" s="410"/>
      <c r="AG474" s="410"/>
      <c r="AH474" s="410"/>
      <c r="AI474" s="410"/>
      <c r="AJ474" s="410"/>
      <c r="AK474" s="410"/>
      <c r="AL474" s="410"/>
      <c r="AM474" s="296">
        <f>SUM(Y474:AL474)</f>
        <v>0</v>
      </c>
    </row>
    <row r="475" spans="1:39" outlineLevel="1">
      <c r="A475" s="532"/>
      <c r="B475" s="431" t="s">
        <v>309</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0</v>
      </c>
      <c r="Z475" s="411">
        <f t="shared" ref="Z475" si="1335">Z474</f>
        <v>0</v>
      </c>
      <c r="AA475" s="411">
        <f t="shared" ref="AA475" si="1336">AA474</f>
        <v>0</v>
      </c>
      <c r="AB475" s="411">
        <f t="shared" ref="AB475" si="1337">AB474</f>
        <v>0</v>
      </c>
      <c r="AC475" s="411">
        <f t="shared" ref="AC475" si="1338">AC474</f>
        <v>0</v>
      </c>
      <c r="AD475" s="411">
        <f t="shared" ref="AD475" si="1339">AD474</f>
        <v>0</v>
      </c>
      <c r="AE475" s="411">
        <f t="shared" ref="AE475" si="1340">AE474</f>
        <v>0</v>
      </c>
      <c r="AF475" s="411">
        <f t="shared" ref="AF475" si="1341">AF474</f>
        <v>0</v>
      </c>
      <c r="AG475" s="411">
        <f t="shared" ref="AG475" si="1342">AG474</f>
        <v>0</v>
      </c>
      <c r="AH475" s="411">
        <f t="shared" ref="AH475" si="1343">AH474</f>
        <v>0</v>
      </c>
      <c r="AI475" s="411">
        <f t="shared" ref="AI475" si="1344">AI474</f>
        <v>0</v>
      </c>
      <c r="AJ475" s="411">
        <f t="shared" ref="AJ475" si="1345">AJ474</f>
        <v>0</v>
      </c>
      <c r="AK475" s="411">
        <f t="shared" ref="AK475" si="1346">AK474</f>
        <v>0</v>
      </c>
      <c r="AL475" s="411">
        <f t="shared" ref="AL475" si="1347">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32"/>
      <c r="B478" s="431" t="s">
        <v>309</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48">Z477</f>
        <v>0</v>
      </c>
      <c r="AA478" s="411">
        <f t="shared" ref="AA478" si="1349">AA477</f>
        <v>0</v>
      </c>
      <c r="AB478" s="411">
        <f t="shared" ref="AB478" si="1350">AB477</f>
        <v>0</v>
      </c>
      <c r="AC478" s="411">
        <f t="shared" ref="AC478" si="1351">AC477</f>
        <v>0</v>
      </c>
      <c r="AD478" s="411">
        <f t="shared" ref="AD478" si="1352">AD477</f>
        <v>0</v>
      </c>
      <c r="AE478" s="411">
        <f t="shared" ref="AE478" si="1353">AE477</f>
        <v>0</v>
      </c>
      <c r="AF478" s="411">
        <f t="shared" ref="AF478" si="1354">AF477</f>
        <v>0</v>
      </c>
      <c r="AG478" s="411">
        <f t="shared" ref="AG478" si="1355">AG477</f>
        <v>0</v>
      </c>
      <c r="AH478" s="411">
        <f t="shared" ref="AH478" si="1356">AH477</f>
        <v>0</v>
      </c>
      <c r="AI478" s="411">
        <f t="shared" ref="AI478" si="1357">AI477</f>
        <v>0</v>
      </c>
      <c r="AJ478" s="411">
        <f t="shared" ref="AJ478" si="1358">AJ477</f>
        <v>0</v>
      </c>
      <c r="AK478" s="411">
        <f t="shared" ref="AK478" si="1359">AK477</f>
        <v>0</v>
      </c>
      <c r="AL478" s="411">
        <f t="shared" ref="AL478" si="1360">AL477</f>
        <v>0</v>
      </c>
      <c r="AM478" s="306"/>
    </row>
    <row r="479" spans="1:39"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24</v>
      </c>
      <c r="B480" s="428" t="s">
        <v>116</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outlineLevel="1">
      <c r="A481" s="532"/>
      <c r="B481" s="431" t="s">
        <v>309</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0</v>
      </c>
      <c r="Z481" s="411">
        <f t="shared" ref="Z481" si="1361">Z480</f>
        <v>0</v>
      </c>
      <c r="AA481" s="411">
        <f t="shared" ref="AA481" si="1362">AA480</f>
        <v>0</v>
      </c>
      <c r="AB481" s="411">
        <f t="shared" ref="AB481" si="1363">AB480</f>
        <v>0</v>
      </c>
      <c r="AC481" s="411">
        <f t="shared" ref="AC481" si="1364">AC480</f>
        <v>0</v>
      </c>
      <c r="AD481" s="411">
        <f t="shared" ref="AD481" si="1365">AD480</f>
        <v>0</v>
      </c>
      <c r="AE481" s="411">
        <f t="shared" ref="AE481" si="1366">AE480</f>
        <v>0</v>
      </c>
      <c r="AF481" s="411">
        <f t="shared" ref="AF481" si="1367">AF480</f>
        <v>0</v>
      </c>
      <c r="AG481" s="411">
        <f t="shared" ref="AG481" si="1368">AG480</f>
        <v>0</v>
      </c>
      <c r="AH481" s="411">
        <f t="shared" ref="AH481" si="1369">AH480</f>
        <v>0</v>
      </c>
      <c r="AI481" s="411">
        <f t="shared" ref="AI481" si="1370">AI480</f>
        <v>0</v>
      </c>
      <c r="AJ481" s="411">
        <f t="shared" ref="AJ481" si="1371">AJ480</f>
        <v>0</v>
      </c>
      <c r="AK481" s="411">
        <f t="shared" ref="AK481" si="1372">AK480</f>
        <v>0</v>
      </c>
      <c r="AL481" s="411">
        <f t="shared" ref="AL481" si="1373">AL480</f>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2"/>
      <c r="B483" s="504" t="s">
        <v>501</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outlineLevel="1">
      <c r="A485" s="532"/>
      <c r="B485" s="431" t="s">
        <v>309</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4">Z484</f>
        <v>0</v>
      </c>
      <c r="AA485" s="411">
        <f t="shared" ref="AA485" si="1375">AA484</f>
        <v>0</v>
      </c>
      <c r="AB485" s="411">
        <f t="shared" ref="AB485" si="1376">AB484</f>
        <v>0</v>
      </c>
      <c r="AC485" s="411">
        <f t="shared" ref="AC485" si="1377">AC484</f>
        <v>0</v>
      </c>
      <c r="AD485" s="411">
        <f t="shared" ref="AD485" si="1378">AD484</f>
        <v>0</v>
      </c>
      <c r="AE485" s="411">
        <f t="shared" ref="AE485" si="1379">AE484</f>
        <v>0</v>
      </c>
      <c r="AF485" s="411">
        <f t="shared" ref="AF485" si="1380">AF484</f>
        <v>0</v>
      </c>
      <c r="AG485" s="411">
        <f t="shared" ref="AG485" si="1381">AG484</f>
        <v>0</v>
      </c>
      <c r="AH485" s="411">
        <f t="shared" ref="AH485" si="1382">AH484</f>
        <v>0</v>
      </c>
      <c r="AI485" s="411">
        <f t="shared" ref="AI485" si="1383">AI484</f>
        <v>0</v>
      </c>
      <c r="AJ485" s="411">
        <f t="shared" ref="AJ485" si="1384">AJ484</f>
        <v>0</v>
      </c>
      <c r="AK485" s="411">
        <f t="shared" ref="AK485" si="1385">AK484</f>
        <v>0</v>
      </c>
      <c r="AL485" s="411">
        <f t="shared" ref="AL485" si="1386">AL484</f>
        <v>0</v>
      </c>
      <c r="AM485" s="306"/>
    </row>
    <row r="486" spans="1:39"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26</v>
      </c>
      <c r="B487" s="428" t="s">
        <v>118</v>
      </c>
      <c r="C487" s="291" t="s">
        <v>25</v>
      </c>
      <c r="D487" s="295"/>
      <c r="E487" s="295"/>
      <c r="F487" s="295"/>
      <c r="G487" s="295"/>
      <c r="H487" s="295"/>
      <c r="I487" s="295"/>
      <c r="J487" s="295"/>
      <c r="K487" s="295"/>
      <c r="L487" s="295"/>
      <c r="M487" s="295"/>
      <c r="N487" s="295">
        <v>12</v>
      </c>
      <c r="O487" s="295"/>
      <c r="P487" s="295"/>
      <c r="Q487" s="295"/>
      <c r="R487" s="295"/>
      <c r="S487" s="295"/>
      <c r="T487" s="295"/>
      <c r="U487" s="295"/>
      <c r="V487" s="295"/>
      <c r="W487" s="295"/>
      <c r="X487" s="295"/>
      <c r="Y487" s="426"/>
      <c r="Z487" s="410"/>
      <c r="AA487" s="410"/>
      <c r="AB487" s="410"/>
      <c r="AC487" s="410"/>
      <c r="AD487" s="410"/>
      <c r="AE487" s="410"/>
      <c r="AF487" s="415"/>
      <c r="AG487" s="415"/>
      <c r="AH487" s="415"/>
      <c r="AI487" s="415"/>
      <c r="AJ487" s="415"/>
      <c r="AK487" s="415"/>
      <c r="AL487" s="415"/>
      <c r="AM487" s="296">
        <f>SUM(Y487:AL487)</f>
        <v>0</v>
      </c>
    </row>
    <row r="488" spans="1:39" outlineLevel="1">
      <c r="A488" s="532"/>
      <c r="B488" s="431" t="s">
        <v>309</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7">Z487</f>
        <v>0</v>
      </c>
      <c r="AA488" s="411">
        <f t="shared" ref="AA488" si="1388">AA487</f>
        <v>0</v>
      </c>
      <c r="AB488" s="411">
        <f t="shared" ref="AB488" si="1389">AB487</f>
        <v>0</v>
      </c>
      <c r="AC488" s="411">
        <f t="shared" ref="AC488" si="1390">AC487</f>
        <v>0</v>
      </c>
      <c r="AD488" s="411">
        <f t="shared" ref="AD488" si="1391">AD487</f>
        <v>0</v>
      </c>
      <c r="AE488" s="411">
        <f t="shared" ref="AE488" si="1392">AE487</f>
        <v>0</v>
      </c>
      <c r="AF488" s="411">
        <f t="shared" ref="AF488" si="1393">AF487</f>
        <v>0</v>
      </c>
      <c r="AG488" s="411">
        <f t="shared" ref="AG488" si="1394">AG487</f>
        <v>0</v>
      </c>
      <c r="AH488" s="411">
        <f t="shared" ref="AH488" si="1395">AH487</f>
        <v>0</v>
      </c>
      <c r="AI488" s="411">
        <f t="shared" ref="AI488" si="1396">AI487</f>
        <v>0</v>
      </c>
      <c r="AJ488" s="411">
        <f t="shared" ref="AJ488" si="1397">AJ487</f>
        <v>0</v>
      </c>
      <c r="AK488" s="411">
        <f t="shared" ref="AK488" si="1398">AK487</f>
        <v>0</v>
      </c>
      <c r="AL488" s="411">
        <f t="shared" ref="AL488" si="1399">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410"/>
      <c r="AA490" s="410"/>
      <c r="AB490" s="410"/>
      <c r="AC490" s="410"/>
      <c r="AD490" s="410"/>
      <c r="AE490" s="410"/>
      <c r="AF490" s="415"/>
      <c r="AG490" s="415"/>
      <c r="AH490" s="415"/>
      <c r="AI490" s="415"/>
      <c r="AJ490" s="415"/>
      <c r="AK490" s="415"/>
      <c r="AL490" s="415"/>
      <c r="AM490" s="296">
        <f>SUM(Y490:AL490)</f>
        <v>0</v>
      </c>
    </row>
    <row r="491" spans="1:39" outlineLevel="1">
      <c r="A491" s="532"/>
      <c r="B491" s="431" t="s">
        <v>309</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0">Z490</f>
        <v>0</v>
      </c>
      <c r="AA491" s="411">
        <f t="shared" ref="AA491" si="1401">AA490</f>
        <v>0</v>
      </c>
      <c r="AB491" s="411">
        <f t="shared" ref="AB491" si="1402">AB490</f>
        <v>0</v>
      </c>
      <c r="AC491" s="411">
        <f t="shared" ref="AC491" si="1403">AC490</f>
        <v>0</v>
      </c>
      <c r="AD491" s="411">
        <f t="shared" ref="AD491" si="1404">AD490</f>
        <v>0</v>
      </c>
      <c r="AE491" s="411">
        <f t="shared" ref="AE491" si="1405">AE490</f>
        <v>0</v>
      </c>
      <c r="AF491" s="411">
        <f t="shared" ref="AF491" si="1406">AF490</f>
        <v>0</v>
      </c>
      <c r="AG491" s="411">
        <f t="shared" ref="AG491" si="1407">AG490</f>
        <v>0</v>
      </c>
      <c r="AH491" s="411">
        <f t="shared" ref="AH491" si="1408">AH490</f>
        <v>0</v>
      </c>
      <c r="AI491" s="411">
        <f t="shared" ref="AI491" si="1409">AI490</f>
        <v>0</v>
      </c>
      <c r="AJ491" s="411">
        <f t="shared" ref="AJ491" si="1410">AJ490</f>
        <v>0</v>
      </c>
      <c r="AK491" s="411">
        <f t="shared" ref="AK491" si="1411">AK490</f>
        <v>0</v>
      </c>
      <c r="AL491" s="411">
        <f t="shared" ref="AL491" si="1412">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309</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3">Z493</f>
        <v>0</v>
      </c>
      <c r="AA494" s="411">
        <f t="shared" ref="AA494" si="1414">AA493</f>
        <v>0</v>
      </c>
      <c r="AB494" s="411">
        <f t="shared" ref="AB494" si="1415">AB493</f>
        <v>0</v>
      </c>
      <c r="AC494" s="411">
        <f t="shared" ref="AC494" si="1416">AC493</f>
        <v>0</v>
      </c>
      <c r="AD494" s="411">
        <f t="shared" ref="AD494" si="1417">AD493</f>
        <v>0</v>
      </c>
      <c r="AE494" s="411">
        <f t="shared" ref="AE494" si="1418">AE493</f>
        <v>0</v>
      </c>
      <c r="AF494" s="411">
        <f t="shared" ref="AF494" si="1419">AF493</f>
        <v>0</v>
      </c>
      <c r="AG494" s="411">
        <f t="shared" ref="AG494" si="1420">AG493</f>
        <v>0</v>
      </c>
      <c r="AH494" s="411">
        <f t="shared" ref="AH494" si="1421">AH493</f>
        <v>0</v>
      </c>
      <c r="AI494" s="411">
        <f t="shared" ref="AI494" si="1422">AI493</f>
        <v>0</v>
      </c>
      <c r="AJ494" s="411">
        <f t="shared" ref="AJ494" si="1423">AJ493</f>
        <v>0</v>
      </c>
      <c r="AK494" s="411">
        <f t="shared" ref="AK494" si="1424">AK493</f>
        <v>0</v>
      </c>
      <c r="AL494" s="411">
        <f t="shared" ref="AL494" si="1425">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309</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6">Z496</f>
        <v>0</v>
      </c>
      <c r="AA497" s="411">
        <f t="shared" ref="AA497" si="1427">AA496</f>
        <v>0</v>
      </c>
      <c r="AB497" s="411">
        <f t="shared" ref="AB497" si="1428">AB496</f>
        <v>0</v>
      </c>
      <c r="AC497" s="411">
        <f t="shared" ref="AC497" si="1429">AC496</f>
        <v>0</v>
      </c>
      <c r="AD497" s="411">
        <f t="shared" ref="AD497" si="1430">AD496</f>
        <v>0</v>
      </c>
      <c r="AE497" s="411">
        <f t="shared" ref="AE497" si="1431">AE496</f>
        <v>0</v>
      </c>
      <c r="AF497" s="411">
        <f t="shared" ref="AF497" si="1432">AF496</f>
        <v>0</v>
      </c>
      <c r="AG497" s="411">
        <f t="shared" ref="AG497" si="1433">AG496</f>
        <v>0</v>
      </c>
      <c r="AH497" s="411">
        <f t="shared" ref="AH497" si="1434">AH496</f>
        <v>0</v>
      </c>
      <c r="AI497" s="411">
        <f t="shared" ref="AI497" si="1435">AI496</f>
        <v>0</v>
      </c>
      <c r="AJ497" s="411">
        <f t="shared" ref="AJ497" si="1436">AJ496</f>
        <v>0</v>
      </c>
      <c r="AK497" s="411">
        <f t="shared" ref="AK497" si="1437">AK496</f>
        <v>0</v>
      </c>
      <c r="AL497" s="411">
        <f t="shared" ref="AL497" si="1438">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309</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9">Z499</f>
        <v>0</v>
      </c>
      <c r="AA500" s="411">
        <f t="shared" ref="AA500" si="1440">AA499</f>
        <v>0</v>
      </c>
      <c r="AB500" s="411">
        <f t="shared" ref="AB500" si="1441">AB499</f>
        <v>0</v>
      </c>
      <c r="AC500" s="411">
        <f t="shared" ref="AC500" si="1442">AC499</f>
        <v>0</v>
      </c>
      <c r="AD500" s="411">
        <f t="shared" ref="AD500" si="1443">AD499</f>
        <v>0</v>
      </c>
      <c r="AE500" s="411">
        <f t="shared" ref="AE500" si="1444">AE499</f>
        <v>0</v>
      </c>
      <c r="AF500" s="411">
        <f t="shared" ref="AF500" si="1445">AF499</f>
        <v>0</v>
      </c>
      <c r="AG500" s="411">
        <f t="shared" ref="AG500" si="1446">AG499</f>
        <v>0</v>
      </c>
      <c r="AH500" s="411">
        <f t="shared" ref="AH500" si="1447">AH499</f>
        <v>0</v>
      </c>
      <c r="AI500" s="411">
        <f t="shared" ref="AI500" si="1448">AI499</f>
        <v>0</v>
      </c>
      <c r="AJ500" s="411">
        <f t="shared" ref="AJ500" si="1449">AJ499</f>
        <v>0</v>
      </c>
      <c r="AK500" s="411">
        <f t="shared" ref="AK500" si="1450">AK499</f>
        <v>0</v>
      </c>
      <c r="AL500" s="411">
        <f t="shared" ref="AL500" si="1451">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309</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2">Z502</f>
        <v>0</v>
      </c>
      <c r="AA503" s="411">
        <f t="shared" ref="AA503" si="1453">AA502</f>
        <v>0</v>
      </c>
      <c r="AB503" s="411">
        <f t="shared" ref="AB503" si="1454">AB502</f>
        <v>0</v>
      </c>
      <c r="AC503" s="411">
        <f t="shared" ref="AC503" si="1455">AC502</f>
        <v>0</v>
      </c>
      <c r="AD503" s="411">
        <f t="shared" ref="AD503" si="1456">AD502</f>
        <v>0</v>
      </c>
      <c r="AE503" s="411">
        <f t="shared" ref="AE503" si="1457">AE502</f>
        <v>0</v>
      </c>
      <c r="AF503" s="411">
        <f t="shared" ref="AF503" si="1458">AF502</f>
        <v>0</v>
      </c>
      <c r="AG503" s="411">
        <f t="shared" ref="AG503" si="1459">AG502</f>
        <v>0</v>
      </c>
      <c r="AH503" s="411">
        <f t="shared" ref="AH503" si="1460">AH502</f>
        <v>0</v>
      </c>
      <c r="AI503" s="411">
        <f t="shared" ref="AI503" si="1461">AI502</f>
        <v>0</v>
      </c>
      <c r="AJ503" s="411">
        <f t="shared" ref="AJ503" si="1462">AJ502</f>
        <v>0</v>
      </c>
      <c r="AK503" s="411">
        <f t="shared" ref="AK503" si="1463">AK502</f>
        <v>0</v>
      </c>
      <c r="AL503" s="411">
        <f t="shared" ref="AL503" si="1464">AL502</f>
        <v>0</v>
      </c>
      <c r="AM503" s="306"/>
    </row>
    <row r="504" spans="1:39"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2"/>
      <c r="B506" s="431" t="s">
        <v>309</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5">Z505</f>
        <v>0</v>
      </c>
      <c r="AA506" s="411">
        <f t="shared" ref="AA506" si="1466">AA505</f>
        <v>0</v>
      </c>
      <c r="AB506" s="411">
        <f t="shared" ref="AB506" si="1467">AB505</f>
        <v>0</v>
      </c>
      <c r="AC506" s="411">
        <f t="shared" ref="AC506" si="1468">AC505</f>
        <v>0</v>
      </c>
      <c r="AD506" s="411">
        <f t="shared" ref="AD506" si="1469">AD505</f>
        <v>0</v>
      </c>
      <c r="AE506" s="411">
        <f t="shared" ref="AE506" si="1470">AE505</f>
        <v>0</v>
      </c>
      <c r="AF506" s="411">
        <f t="shared" ref="AF506" si="1471">AF505</f>
        <v>0</v>
      </c>
      <c r="AG506" s="411">
        <f t="shared" ref="AG506" si="1472">AG505</f>
        <v>0</v>
      </c>
      <c r="AH506" s="411">
        <f t="shared" ref="AH506" si="1473">AH505</f>
        <v>0</v>
      </c>
      <c r="AI506" s="411">
        <f t="shared" ref="AI506" si="1474">AI505</f>
        <v>0</v>
      </c>
      <c r="AJ506" s="411">
        <f t="shared" ref="AJ506" si="1475">AJ505</f>
        <v>0</v>
      </c>
      <c r="AK506" s="411">
        <f t="shared" ref="AK506" si="1476">AK505</f>
        <v>0</v>
      </c>
      <c r="AL506" s="411">
        <f t="shared" ref="AL506" si="1477">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2"/>
      <c r="B508" s="504" t="s">
        <v>502</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2"/>
      <c r="B510" s="431" t="s">
        <v>309</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8">Z509</f>
        <v>0</v>
      </c>
      <c r="AA510" s="411">
        <f t="shared" ref="AA510" si="1479">AA509</f>
        <v>0</v>
      </c>
      <c r="AB510" s="411">
        <f t="shared" ref="AB510" si="1480">AB509</f>
        <v>0</v>
      </c>
      <c r="AC510" s="411">
        <f t="shared" ref="AC510" si="1481">AC509</f>
        <v>0</v>
      </c>
      <c r="AD510" s="411">
        <f t="shared" ref="AD510" si="1482">AD509</f>
        <v>0</v>
      </c>
      <c r="AE510" s="411">
        <f t="shared" ref="AE510" si="1483">AE509</f>
        <v>0</v>
      </c>
      <c r="AF510" s="411">
        <f t="shared" ref="AF510" si="1484">AF509</f>
        <v>0</v>
      </c>
      <c r="AG510" s="411">
        <f t="shared" ref="AG510" si="1485">AG509</f>
        <v>0</v>
      </c>
      <c r="AH510" s="411">
        <f t="shared" ref="AH510" si="1486">AH509</f>
        <v>0</v>
      </c>
      <c r="AI510" s="411">
        <f t="shared" ref="AI510" si="1487">AI509</f>
        <v>0</v>
      </c>
      <c r="AJ510" s="411">
        <f t="shared" ref="AJ510" si="1488">AJ509</f>
        <v>0</v>
      </c>
      <c r="AK510" s="411">
        <f t="shared" ref="AK510" si="1489">AK509</f>
        <v>0</v>
      </c>
      <c r="AL510" s="411">
        <f t="shared" ref="AL510" si="1490">AL509</f>
        <v>0</v>
      </c>
      <c r="AM510" s="306"/>
    </row>
    <row r="511" spans="1:39"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309</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1">Z512</f>
        <v>0</v>
      </c>
      <c r="AA513" s="411">
        <f t="shared" ref="AA513" si="1492">AA512</f>
        <v>0</v>
      </c>
      <c r="AB513" s="411">
        <f t="shared" ref="AB513" si="1493">AB512</f>
        <v>0</v>
      </c>
      <c r="AC513" s="411">
        <f t="shared" ref="AC513" si="1494">AC512</f>
        <v>0</v>
      </c>
      <c r="AD513" s="411">
        <f t="shared" ref="AD513" si="1495">AD512</f>
        <v>0</v>
      </c>
      <c r="AE513" s="411">
        <f t="shared" ref="AE513" si="1496">AE512</f>
        <v>0</v>
      </c>
      <c r="AF513" s="411">
        <f t="shared" ref="AF513" si="1497">AF512</f>
        <v>0</v>
      </c>
      <c r="AG513" s="411">
        <f t="shared" ref="AG513" si="1498">AG512</f>
        <v>0</v>
      </c>
      <c r="AH513" s="411">
        <f t="shared" ref="AH513" si="1499">AH512</f>
        <v>0</v>
      </c>
      <c r="AI513" s="411">
        <f t="shared" ref="AI513" si="1500">AI512</f>
        <v>0</v>
      </c>
      <c r="AJ513" s="411">
        <f t="shared" ref="AJ513" si="1501">AJ512</f>
        <v>0</v>
      </c>
      <c r="AK513" s="411">
        <f t="shared" ref="AK513" si="1502">AK512</f>
        <v>0</v>
      </c>
      <c r="AL513" s="411">
        <f t="shared" ref="AL513" si="1503">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309</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4">Z515</f>
        <v>0</v>
      </c>
      <c r="AA516" s="411">
        <f t="shared" ref="AA516" si="1505">AA515</f>
        <v>0</v>
      </c>
      <c r="AB516" s="411">
        <f t="shared" ref="AB516" si="1506">AB515</f>
        <v>0</v>
      </c>
      <c r="AC516" s="411">
        <f t="shared" ref="AC516" si="1507">AC515</f>
        <v>0</v>
      </c>
      <c r="AD516" s="411">
        <f t="shared" ref="AD516" si="1508">AD515</f>
        <v>0</v>
      </c>
      <c r="AE516" s="411">
        <f t="shared" ref="AE516" si="1509">AE515</f>
        <v>0</v>
      </c>
      <c r="AF516" s="411">
        <f t="shared" ref="AF516" si="1510">AF515</f>
        <v>0</v>
      </c>
      <c r="AG516" s="411">
        <f t="shared" ref="AG516" si="1511">AG515</f>
        <v>0</v>
      </c>
      <c r="AH516" s="411">
        <f t="shared" ref="AH516" si="1512">AH515</f>
        <v>0</v>
      </c>
      <c r="AI516" s="411">
        <f t="shared" ref="AI516" si="1513">AI515</f>
        <v>0</v>
      </c>
      <c r="AJ516" s="411">
        <f t="shared" ref="AJ516" si="1514">AJ515</f>
        <v>0</v>
      </c>
      <c r="AK516" s="411">
        <f t="shared" ref="AK516" si="1515">AK515</f>
        <v>0</v>
      </c>
      <c r="AL516" s="411">
        <f t="shared" ref="AL516" si="1516">AL515</f>
        <v>0</v>
      </c>
      <c r="AM516" s="306"/>
    </row>
    <row r="517" spans="1:39"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2"/>
      <c r="B518" s="504" t="s">
        <v>503</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32">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outlineLevel="1">
      <c r="A520" s="532"/>
      <c r="B520" s="431" t="s">
        <v>309</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517">Z519</f>
        <v>0</v>
      </c>
      <c r="AA520" s="411">
        <f t="shared" ref="AA520" si="1518">AA519</f>
        <v>0</v>
      </c>
      <c r="AB520" s="411">
        <f t="shared" ref="AB520" si="1519">AB519</f>
        <v>0</v>
      </c>
      <c r="AC520" s="411">
        <f t="shared" ref="AC520" si="1520">AC519</f>
        <v>0</v>
      </c>
      <c r="AD520" s="411">
        <f t="shared" ref="AD520" si="1521">AD519</f>
        <v>0</v>
      </c>
      <c r="AE520" s="411">
        <f t="shared" ref="AE520" si="1522">AE519</f>
        <v>0</v>
      </c>
      <c r="AF520" s="411">
        <f t="shared" ref="AF520" si="1523">AF519</f>
        <v>0</v>
      </c>
      <c r="AG520" s="411">
        <f t="shared" ref="AG520" si="1524">AG519</f>
        <v>0</v>
      </c>
      <c r="AH520" s="411">
        <f t="shared" ref="AH520" si="1525">AH519</f>
        <v>0</v>
      </c>
      <c r="AI520" s="411">
        <f t="shared" ref="AI520" si="1526">AI519</f>
        <v>0</v>
      </c>
      <c r="AJ520" s="411">
        <f t="shared" ref="AJ520" si="1527">AJ519</f>
        <v>0</v>
      </c>
      <c r="AK520" s="411">
        <f t="shared" ref="AK520" si="1528">AK519</f>
        <v>0</v>
      </c>
      <c r="AL520" s="411">
        <f t="shared" ref="AL520" si="1529">AL519</f>
        <v>0</v>
      </c>
      <c r="AM520" s="306"/>
    </row>
    <row r="521" spans="1:39"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2"/>
      <c r="B523" s="431" t="s">
        <v>309</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0">Z522</f>
        <v>0</v>
      </c>
      <c r="AA523" s="411">
        <f t="shared" ref="AA523" si="1531">AA522</f>
        <v>0</v>
      </c>
      <c r="AB523" s="411">
        <f t="shared" ref="AB523" si="1532">AB522</f>
        <v>0</v>
      </c>
      <c r="AC523" s="411">
        <f t="shared" ref="AC523" si="1533">AC522</f>
        <v>0</v>
      </c>
      <c r="AD523" s="411">
        <f t="shared" ref="AD523" si="1534">AD522</f>
        <v>0</v>
      </c>
      <c r="AE523" s="411">
        <f t="shared" ref="AE523" si="1535">AE522</f>
        <v>0</v>
      </c>
      <c r="AF523" s="411">
        <f t="shared" ref="AF523" si="1536">AF522</f>
        <v>0</v>
      </c>
      <c r="AG523" s="411">
        <f t="shared" ref="AG523" si="1537">AG522</f>
        <v>0</v>
      </c>
      <c r="AH523" s="411">
        <f t="shared" ref="AH523" si="1538">AH522</f>
        <v>0</v>
      </c>
      <c r="AI523" s="411">
        <f t="shared" ref="AI523" si="1539">AI522</f>
        <v>0</v>
      </c>
      <c r="AJ523" s="411">
        <f t="shared" ref="AJ523" si="1540">AJ522</f>
        <v>0</v>
      </c>
      <c r="AK523" s="411">
        <f t="shared" ref="AK523" si="1541">AK522</f>
        <v>0</v>
      </c>
      <c r="AL523" s="411">
        <f t="shared" ref="AL523" si="1542">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309</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3">Z525</f>
        <v>0</v>
      </c>
      <c r="AA526" s="411">
        <f t="shared" ref="AA526" si="1544">AA525</f>
        <v>0</v>
      </c>
      <c r="AB526" s="411">
        <f t="shared" ref="AB526" si="1545">AB525</f>
        <v>0</v>
      </c>
      <c r="AC526" s="411">
        <f t="shared" ref="AC526" si="1546">AC525</f>
        <v>0</v>
      </c>
      <c r="AD526" s="411">
        <f t="shared" ref="AD526" si="1547">AD525</f>
        <v>0</v>
      </c>
      <c r="AE526" s="411">
        <f t="shared" ref="AE526" si="1548">AE525</f>
        <v>0</v>
      </c>
      <c r="AF526" s="411">
        <f t="shared" ref="AF526" si="1549">AF525</f>
        <v>0</v>
      </c>
      <c r="AG526" s="411">
        <f t="shared" ref="AG526" si="1550">AG525</f>
        <v>0</v>
      </c>
      <c r="AH526" s="411">
        <f t="shared" ref="AH526" si="1551">AH525</f>
        <v>0</v>
      </c>
      <c r="AI526" s="411">
        <f t="shared" ref="AI526" si="1552">AI525</f>
        <v>0</v>
      </c>
      <c r="AJ526" s="411">
        <f t="shared" ref="AJ526" si="1553">AJ525</f>
        <v>0</v>
      </c>
      <c r="AK526" s="411">
        <f t="shared" ref="AK526" si="1554">AK525</f>
        <v>0</v>
      </c>
      <c r="AL526" s="411">
        <f t="shared" ref="AL526" si="1555">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309</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6">Z528</f>
        <v>0</v>
      </c>
      <c r="AA529" s="411">
        <f t="shared" ref="AA529" si="1557">AA528</f>
        <v>0</v>
      </c>
      <c r="AB529" s="411">
        <f t="shared" ref="AB529" si="1558">AB528</f>
        <v>0</v>
      </c>
      <c r="AC529" s="411">
        <f t="shared" ref="AC529" si="1559">AC528</f>
        <v>0</v>
      </c>
      <c r="AD529" s="411">
        <f t="shared" ref="AD529" si="1560">AD528</f>
        <v>0</v>
      </c>
      <c r="AE529" s="411">
        <f t="shared" ref="AE529" si="1561">AE528</f>
        <v>0</v>
      </c>
      <c r="AF529" s="411">
        <f t="shared" ref="AF529" si="1562">AF528</f>
        <v>0</v>
      </c>
      <c r="AG529" s="411">
        <f t="shared" ref="AG529" si="1563">AG528</f>
        <v>0</v>
      </c>
      <c r="AH529" s="411">
        <f t="shared" ref="AH529" si="1564">AH528</f>
        <v>0</v>
      </c>
      <c r="AI529" s="411">
        <f t="shared" ref="AI529" si="1565">AI528</f>
        <v>0</v>
      </c>
      <c r="AJ529" s="411">
        <f t="shared" ref="AJ529" si="1566">AJ528</f>
        <v>0</v>
      </c>
      <c r="AK529" s="411">
        <f t="shared" ref="AK529" si="1567">AK528</f>
        <v>0</v>
      </c>
      <c r="AL529" s="411">
        <f t="shared" ref="AL529" si="1568">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309</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9">Z531</f>
        <v>0</v>
      </c>
      <c r="AA532" s="411">
        <f t="shared" ref="AA532" si="1570">AA531</f>
        <v>0</v>
      </c>
      <c r="AB532" s="411">
        <f t="shared" ref="AB532" si="1571">AB531</f>
        <v>0</v>
      </c>
      <c r="AC532" s="411">
        <f t="shared" ref="AC532" si="1572">AC531</f>
        <v>0</v>
      </c>
      <c r="AD532" s="411">
        <f t="shared" ref="AD532" si="1573">AD531</f>
        <v>0</v>
      </c>
      <c r="AE532" s="411">
        <f t="shared" ref="AE532" si="1574">AE531</f>
        <v>0</v>
      </c>
      <c r="AF532" s="411">
        <f t="shared" ref="AF532" si="1575">AF531</f>
        <v>0</v>
      </c>
      <c r="AG532" s="411">
        <f t="shared" ref="AG532" si="1576">AG531</f>
        <v>0</v>
      </c>
      <c r="AH532" s="411">
        <f t="shared" ref="AH532" si="1577">AH531</f>
        <v>0</v>
      </c>
      <c r="AI532" s="411">
        <f t="shared" ref="AI532" si="1578">AI531</f>
        <v>0</v>
      </c>
      <c r="AJ532" s="411">
        <f t="shared" ref="AJ532" si="1579">AJ531</f>
        <v>0</v>
      </c>
      <c r="AK532" s="411">
        <f t="shared" ref="AK532" si="1580">AK531</f>
        <v>0</v>
      </c>
      <c r="AL532" s="411">
        <f t="shared" ref="AL532" si="1581">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309</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2">Z534</f>
        <v>0</v>
      </c>
      <c r="AA535" s="411">
        <f t="shared" ref="AA535" si="1583">AA534</f>
        <v>0</v>
      </c>
      <c r="AB535" s="411">
        <f t="shared" ref="AB535" si="1584">AB534</f>
        <v>0</v>
      </c>
      <c r="AC535" s="411">
        <f t="shared" ref="AC535" si="1585">AC534</f>
        <v>0</v>
      </c>
      <c r="AD535" s="411">
        <f t="shared" ref="AD535" si="1586">AD534</f>
        <v>0</v>
      </c>
      <c r="AE535" s="411">
        <f t="shared" ref="AE535" si="1587">AE534</f>
        <v>0</v>
      </c>
      <c r="AF535" s="411">
        <f t="shared" ref="AF535" si="1588">AF534</f>
        <v>0</v>
      </c>
      <c r="AG535" s="411">
        <f t="shared" ref="AG535" si="1589">AG534</f>
        <v>0</v>
      </c>
      <c r="AH535" s="411">
        <f t="shared" ref="AH535" si="1590">AH534</f>
        <v>0</v>
      </c>
      <c r="AI535" s="411">
        <f t="shared" ref="AI535" si="1591">AI534</f>
        <v>0</v>
      </c>
      <c r="AJ535" s="411">
        <f t="shared" ref="AJ535" si="1592">AJ534</f>
        <v>0</v>
      </c>
      <c r="AK535" s="411">
        <f t="shared" ref="AK535" si="1593">AK534</f>
        <v>0</v>
      </c>
      <c r="AL535" s="411">
        <f t="shared" ref="AL535" si="1594">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309</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5">Z537</f>
        <v>0</v>
      </c>
      <c r="AA538" s="411">
        <f t="shared" ref="AA538" si="1596">AA537</f>
        <v>0</v>
      </c>
      <c r="AB538" s="411">
        <f t="shared" ref="AB538" si="1597">AB537</f>
        <v>0</v>
      </c>
      <c r="AC538" s="411">
        <f t="shared" ref="AC538" si="1598">AC537</f>
        <v>0</v>
      </c>
      <c r="AD538" s="411">
        <f t="shared" ref="AD538" si="1599">AD537</f>
        <v>0</v>
      </c>
      <c r="AE538" s="411">
        <f t="shared" ref="AE538" si="1600">AE537</f>
        <v>0</v>
      </c>
      <c r="AF538" s="411">
        <f t="shared" ref="AF538" si="1601">AF537</f>
        <v>0</v>
      </c>
      <c r="AG538" s="411">
        <f t="shared" ref="AG538" si="1602">AG537</f>
        <v>0</v>
      </c>
      <c r="AH538" s="411">
        <f t="shared" ref="AH538" si="1603">AH537</f>
        <v>0</v>
      </c>
      <c r="AI538" s="411">
        <f t="shared" ref="AI538" si="1604">AI537</f>
        <v>0</v>
      </c>
      <c r="AJ538" s="411">
        <f t="shared" ref="AJ538" si="1605">AJ537</f>
        <v>0</v>
      </c>
      <c r="AK538" s="411">
        <f t="shared" ref="AK538" si="1606">AK537</f>
        <v>0</v>
      </c>
      <c r="AL538" s="411">
        <f t="shared" ref="AL538" si="1607">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309</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8">Z540</f>
        <v>0</v>
      </c>
      <c r="AA541" s="411">
        <f t="shared" ref="AA541" si="1609">AA540</f>
        <v>0</v>
      </c>
      <c r="AB541" s="411">
        <f t="shared" ref="AB541" si="1610">AB540</f>
        <v>0</v>
      </c>
      <c r="AC541" s="411">
        <f t="shared" ref="AC541" si="1611">AC540</f>
        <v>0</v>
      </c>
      <c r="AD541" s="411">
        <f t="shared" ref="AD541" si="1612">AD540</f>
        <v>0</v>
      </c>
      <c r="AE541" s="411">
        <f t="shared" ref="AE541" si="1613">AE540</f>
        <v>0</v>
      </c>
      <c r="AF541" s="411">
        <f t="shared" ref="AF541" si="1614">AF540</f>
        <v>0</v>
      </c>
      <c r="AG541" s="411">
        <f t="shared" ref="AG541" si="1615">AG540</f>
        <v>0</v>
      </c>
      <c r="AH541" s="411">
        <f t="shared" ref="AH541" si="1616">AH540</f>
        <v>0</v>
      </c>
      <c r="AI541" s="411">
        <f t="shared" ref="AI541" si="1617">AI540</f>
        <v>0</v>
      </c>
      <c r="AJ541" s="411">
        <f t="shared" ref="AJ541" si="1618">AJ540</f>
        <v>0</v>
      </c>
      <c r="AK541" s="411">
        <f t="shared" ref="AK541" si="1619">AK540</f>
        <v>0</v>
      </c>
      <c r="AL541" s="411">
        <f t="shared" ref="AL541" si="1620">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309</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1">Z543</f>
        <v>0</v>
      </c>
      <c r="AA544" s="411">
        <f t="shared" ref="AA544" si="1622">AA543</f>
        <v>0</v>
      </c>
      <c r="AB544" s="411">
        <f t="shared" ref="AB544" si="1623">AB543</f>
        <v>0</v>
      </c>
      <c r="AC544" s="411">
        <f t="shared" ref="AC544" si="1624">AC543</f>
        <v>0</v>
      </c>
      <c r="AD544" s="411">
        <f t="shared" ref="AD544" si="1625">AD543</f>
        <v>0</v>
      </c>
      <c r="AE544" s="411">
        <f t="shared" ref="AE544" si="1626">AE543</f>
        <v>0</v>
      </c>
      <c r="AF544" s="411">
        <f t="shared" ref="AF544" si="1627">AF543</f>
        <v>0</v>
      </c>
      <c r="AG544" s="411">
        <f t="shared" ref="AG544" si="1628">AG543</f>
        <v>0</v>
      </c>
      <c r="AH544" s="411">
        <f t="shared" ref="AH544" si="1629">AH543</f>
        <v>0</v>
      </c>
      <c r="AI544" s="411">
        <f t="shared" ref="AI544" si="1630">AI543</f>
        <v>0</v>
      </c>
      <c r="AJ544" s="411">
        <f t="shared" ref="AJ544" si="1631">AJ543</f>
        <v>0</v>
      </c>
      <c r="AK544" s="411">
        <f t="shared" ref="AK544" si="1632">AK543</f>
        <v>0</v>
      </c>
      <c r="AL544" s="411">
        <f t="shared" ref="AL544" si="1633">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309</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4">Z546</f>
        <v>0</v>
      </c>
      <c r="AA547" s="411">
        <f t="shared" ref="AA547" si="1635">AA546</f>
        <v>0</v>
      </c>
      <c r="AB547" s="411">
        <f t="shared" ref="AB547" si="1636">AB546</f>
        <v>0</v>
      </c>
      <c r="AC547" s="411">
        <f t="shared" ref="AC547" si="1637">AC546</f>
        <v>0</v>
      </c>
      <c r="AD547" s="411">
        <f t="shared" ref="AD547" si="1638">AD546</f>
        <v>0</v>
      </c>
      <c r="AE547" s="411">
        <f t="shared" ref="AE547" si="1639">AE546</f>
        <v>0</v>
      </c>
      <c r="AF547" s="411">
        <f t="shared" ref="AF547" si="1640">AF546</f>
        <v>0</v>
      </c>
      <c r="AG547" s="411">
        <f t="shared" ref="AG547" si="1641">AG546</f>
        <v>0</v>
      </c>
      <c r="AH547" s="411">
        <f t="shared" ref="AH547" si="1642">AH546</f>
        <v>0</v>
      </c>
      <c r="AI547" s="411">
        <f t="shared" ref="AI547" si="1643">AI546</f>
        <v>0</v>
      </c>
      <c r="AJ547" s="411">
        <f t="shared" ref="AJ547" si="1644">AJ546</f>
        <v>0</v>
      </c>
      <c r="AK547" s="411">
        <f t="shared" ref="AK547" si="1645">AK546</f>
        <v>0</v>
      </c>
      <c r="AL547" s="411">
        <f t="shared" ref="AL547" si="1646">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309</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7">Z549</f>
        <v>0</v>
      </c>
      <c r="AA550" s="411">
        <f t="shared" ref="AA550" si="1648">AA549</f>
        <v>0</v>
      </c>
      <c r="AB550" s="411">
        <f t="shared" ref="AB550" si="1649">AB549</f>
        <v>0</v>
      </c>
      <c r="AC550" s="411">
        <f t="shared" ref="AC550" si="1650">AC549</f>
        <v>0</v>
      </c>
      <c r="AD550" s="411">
        <f t="shared" ref="AD550" si="1651">AD549</f>
        <v>0</v>
      </c>
      <c r="AE550" s="411">
        <f t="shared" ref="AE550" si="1652">AE549</f>
        <v>0</v>
      </c>
      <c r="AF550" s="411">
        <f t="shared" ref="AF550" si="1653">AF549</f>
        <v>0</v>
      </c>
      <c r="AG550" s="411">
        <f t="shared" ref="AG550" si="1654">AG549</f>
        <v>0</v>
      </c>
      <c r="AH550" s="411">
        <f t="shared" ref="AH550" si="1655">AH549</f>
        <v>0</v>
      </c>
      <c r="AI550" s="411">
        <f t="shared" ref="AI550" si="1656">AI549</f>
        <v>0</v>
      </c>
      <c r="AJ550" s="411">
        <f t="shared" ref="AJ550" si="1657">AJ549</f>
        <v>0</v>
      </c>
      <c r="AK550" s="411">
        <f t="shared" ref="AK550" si="1658">AK549</f>
        <v>0</v>
      </c>
      <c r="AL550" s="411">
        <f t="shared" ref="AL550" si="1659">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309</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0">Z552</f>
        <v>0</v>
      </c>
      <c r="AA553" s="411">
        <f t="shared" ref="AA553" si="1661">AA552</f>
        <v>0</v>
      </c>
      <c r="AB553" s="411">
        <f t="shared" ref="AB553" si="1662">AB552</f>
        <v>0</v>
      </c>
      <c r="AC553" s="411">
        <f t="shared" ref="AC553" si="1663">AC552</f>
        <v>0</v>
      </c>
      <c r="AD553" s="411">
        <f t="shared" ref="AD553" si="1664">AD552</f>
        <v>0</v>
      </c>
      <c r="AE553" s="411">
        <f t="shared" ref="AE553" si="1665">AE552</f>
        <v>0</v>
      </c>
      <c r="AF553" s="411">
        <f t="shared" ref="AF553" si="1666">AF552</f>
        <v>0</v>
      </c>
      <c r="AG553" s="411">
        <f t="shared" ref="AG553" si="1667">AG552</f>
        <v>0</v>
      </c>
      <c r="AH553" s="411">
        <f t="shared" ref="AH553" si="1668">AH552</f>
        <v>0</v>
      </c>
      <c r="AI553" s="411">
        <f t="shared" ref="AI553" si="1669">AI552</f>
        <v>0</v>
      </c>
      <c r="AJ553" s="411">
        <f t="shared" ref="AJ553" si="1670">AJ552</f>
        <v>0</v>
      </c>
      <c r="AK553" s="411">
        <f t="shared" ref="AK553" si="1671">AK552</f>
        <v>0</v>
      </c>
      <c r="AL553" s="411">
        <f t="shared" ref="AL553" si="1672">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309</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3">Z555</f>
        <v>0</v>
      </c>
      <c r="AA556" s="411">
        <f t="shared" ref="AA556" si="1674">AA555</f>
        <v>0</v>
      </c>
      <c r="AB556" s="411">
        <f t="shared" ref="AB556" si="1675">AB555</f>
        <v>0</v>
      </c>
      <c r="AC556" s="411">
        <f t="shared" ref="AC556" si="1676">AC555</f>
        <v>0</v>
      </c>
      <c r="AD556" s="411">
        <f t="shared" ref="AD556" si="1677">AD555</f>
        <v>0</v>
      </c>
      <c r="AE556" s="411">
        <f t="shared" ref="AE556" si="1678">AE555</f>
        <v>0</v>
      </c>
      <c r="AF556" s="411">
        <f t="shared" ref="AF556" si="1679">AF555</f>
        <v>0</v>
      </c>
      <c r="AG556" s="411">
        <f t="shared" ref="AG556" si="1680">AG555</f>
        <v>0</v>
      </c>
      <c r="AH556" s="411">
        <f t="shared" ref="AH556" si="1681">AH555</f>
        <v>0</v>
      </c>
      <c r="AI556" s="411">
        <f t="shared" ref="AI556" si="1682">AI555</f>
        <v>0</v>
      </c>
      <c r="AJ556" s="411">
        <f t="shared" ref="AJ556" si="1683">AJ555</f>
        <v>0</v>
      </c>
      <c r="AK556" s="411">
        <f t="shared" ref="AK556" si="1684">AK555</f>
        <v>0</v>
      </c>
      <c r="AL556" s="411">
        <f t="shared" ref="AL556" si="1685">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309</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6">Z558</f>
        <v>0</v>
      </c>
      <c r="AA559" s="411">
        <f t="shared" ref="AA559" si="1687">AA558</f>
        <v>0</v>
      </c>
      <c r="AB559" s="411">
        <f t="shared" ref="AB559" si="1688">AB558</f>
        <v>0</v>
      </c>
      <c r="AC559" s="411">
        <f t="shared" ref="AC559" si="1689">AC558</f>
        <v>0</v>
      </c>
      <c r="AD559" s="411">
        <f t="shared" ref="AD559" si="1690">AD558</f>
        <v>0</v>
      </c>
      <c r="AE559" s="411">
        <f t="shared" ref="AE559" si="1691">AE558</f>
        <v>0</v>
      </c>
      <c r="AF559" s="411">
        <f t="shared" ref="AF559" si="1692">AF558</f>
        <v>0</v>
      </c>
      <c r="AG559" s="411">
        <f t="shared" ref="AG559" si="1693">AG558</f>
        <v>0</v>
      </c>
      <c r="AH559" s="411">
        <f t="shared" ref="AH559" si="1694">AH558</f>
        <v>0</v>
      </c>
      <c r="AI559" s="411">
        <f t="shared" ref="AI559" si="1695">AI558</f>
        <v>0</v>
      </c>
      <c r="AJ559" s="411">
        <f t="shared" ref="AJ559" si="1696">AJ558</f>
        <v>0</v>
      </c>
      <c r="AK559" s="411">
        <f t="shared" ref="AK559" si="1697">AK558</f>
        <v>0</v>
      </c>
      <c r="AL559" s="411">
        <f t="shared" ref="AL559" si="1698">AL558</f>
        <v>0</v>
      </c>
      <c r="AM559" s="306"/>
    </row>
    <row r="560" spans="1:39"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293</v>
      </c>
      <c r="C561" s="329"/>
      <c r="D561" s="329">
        <f>SUM(D404:D559)</f>
        <v>0</v>
      </c>
      <c r="E561" s="329"/>
      <c r="F561" s="329"/>
      <c r="G561" s="329"/>
      <c r="H561" s="329"/>
      <c r="I561" s="329"/>
      <c r="J561" s="329"/>
      <c r="K561" s="329"/>
      <c r="L561" s="329"/>
      <c r="M561" s="329"/>
      <c r="N561" s="329"/>
      <c r="O561" s="329">
        <f>SUM(O404:O559)</f>
        <v>0</v>
      </c>
      <c r="P561" s="329"/>
      <c r="Q561" s="329"/>
      <c r="R561" s="329"/>
      <c r="S561" s="329"/>
      <c r="T561" s="329"/>
      <c r="U561" s="329"/>
      <c r="V561" s="329"/>
      <c r="W561" s="329"/>
      <c r="X561" s="329"/>
      <c r="Y561" s="329">
        <f>IF(Y402="kWh",SUMPRODUCT(D404:D559,Y404:Y559))</f>
        <v>0</v>
      </c>
      <c r="Z561" s="329">
        <f>IF(Z402="kWh",SUMPRODUCT(D404:D559,Z404:Z559))</f>
        <v>0</v>
      </c>
      <c r="AA561" s="329">
        <f>IF(AA402="kw",SUMPRODUCT(N404:N559,O404:O559,AA404:AA559),SUMPRODUCT(D404:D559,AA404:AA559))</f>
        <v>0</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294</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0</v>
      </c>
      <c r="Z562" s="392">
        <f>HLOOKUP(Z218,'2. LRAMVA Threshold'!$B$42:$Q$53,9,FALSE)</f>
        <v>0</v>
      </c>
      <c r="AA562" s="392">
        <f>HLOOKUP(AA218,'2. LRAMVA Threshold'!$B$42:$Q$53,9,FALSE)</f>
        <v>0</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295</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0</v>
      </c>
      <c r="Z564" s="341">
        <f>HLOOKUP(Z$35,'3.  Distribution Rates'!$C$122:$P$133,9,FALSE)</f>
        <v>0</v>
      </c>
      <c r="AA564" s="341">
        <f>HLOOKUP(AA$35,'3.  Distribution Rates'!$C$122:$P$133,9,FALSE)</f>
        <v>0</v>
      </c>
      <c r="AB564" s="341">
        <f>HLOOKUP(AB$35,'3.  Distribution Rates'!$C$122:$P$133,9,FALSE)</f>
        <v>0</v>
      </c>
      <c r="AC564" s="341">
        <f>HLOOKUP(AC$35,'3.  Distribution Rates'!$C$122:$P$133,9,FALSE)</f>
        <v>0</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296</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699">SUM(Y565:AL565)</f>
        <v>0</v>
      </c>
    </row>
    <row r="566" spans="2:39">
      <c r="B566" s="324" t="s">
        <v>297</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699"/>
        <v>0</v>
      </c>
    </row>
    <row r="567" spans="2:39">
      <c r="B567" s="324" t="s">
        <v>298</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699"/>
        <v>0</v>
      </c>
    </row>
    <row r="568" spans="2:39">
      <c r="B568" s="324" t="s">
        <v>299</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0</v>
      </c>
      <c r="Z568" s="378">
        <f>'4.  2011-2014 LRAM'!Z528*Z564</f>
        <v>0</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699"/>
        <v>0</v>
      </c>
    </row>
    <row r="569" spans="2:39">
      <c r="B569" s="324" t="s">
        <v>300</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0">Y209*Y564</f>
        <v>0</v>
      </c>
      <c r="Z569" s="378">
        <f t="shared" si="1700"/>
        <v>0</v>
      </c>
      <c r="AA569" s="378">
        <f t="shared" si="1700"/>
        <v>0</v>
      </c>
      <c r="AB569" s="378">
        <f>AB209*AB564</f>
        <v>0</v>
      </c>
      <c r="AC569" s="378">
        <f t="shared" si="1700"/>
        <v>0</v>
      </c>
      <c r="AD569" s="378">
        <f t="shared" si="1700"/>
        <v>0</v>
      </c>
      <c r="AE569" s="378">
        <f t="shared" si="1700"/>
        <v>0</v>
      </c>
      <c r="AF569" s="378">
        <f t="shared" si="1700"/>
        <v>0</v>
      </c>
      <c r="AG569" s="378">
        <f t="shared" si="1700"/>
        <v>0</v>
      </c>
      <c r="AH569" s="378">
        <f t="shared" si="1700"/>
        <v>0</v>
      </c>
      <c r="AI569" s="378">
        <f t="shared" si="1700"/>
        <v>0</v>
      </c>
      <c r="AJ569" s="378">
        <f t="shared" si="1700"/>
        <v>0</v>
      </c>
      <c r="AK569" s="378">
        <f t="shared" si="1700"/>
        <v>0</v>
      </c>
      <c r="AL569" s="378">
        <f t="shared" si="1700"/>
        <v>0</v>
      </c>
      <c r="AM569" s="629">
        <f t="shared" si="1699"/>
        <v>0</v>
      </c>
    </row>
    <row r="570" spans="2:39">
      <c r="B570" s="324" t="s">
        <v>301</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0</v>
      </c>
      <c r="Z570" s="378">
        <f>Z392*Z564</f>
        <v>0</v>
      </c>
      <c r="AA570" s="378">
        <f t="shared" ref="AA570:AL570" si="1701">AA392*AA564</f>
        <v>0</v>
      </c>
      <c r="AB570" s="378">
        <f>AB392*AB564</f>
        <v>0</v>
      </c>
      <c r="AC570" s="378">
        <f t="shared" si="1701"/>
        <v>0</v>
      </c>
      <c r="AD570" s="378">
        <f t="shared" si="1701"/>
        <v>0</v>
      </c>
      <c r="AE570" s="378">
        <f t="shared" si="1701"/>
        <v>0</v>
      </c>
      <c r="AF570" s="378">
        <f t="shared" si="1701"/>
        <v>0</v>
      </c>
      <c r="AG570" s="378">
        <f t="shared" si="1701"/>
        <v>0</v>
      </c>
      <c r="AH570" s="378">
        <f t="shared" si="1701"/>
        <v>0</v>
      </c>
      <c r="AI570" s="378">
        <f t="shared" si="1701"/>
        <v>0</v>
      </c>
      <c r="AJ570" s="378">
        <f t="shared" si="1701"/>
        <v>0</v>
      </c>
      <c r="AK570" s="378">
        <f t="shared" si="1701"/>
        <v>0</v>
      </c>
      <c r="AL570" s="378">
        <f t="shared" si="1701"/>
        <v>0</v>
      </c>
      <c r="AM570" s="629">
        <f t="shared" si="1699"/>
        <v>0</v>
      </c>
    </row>
    <row r="571" spans="2:39">
      <c r="B571" s="324" t="s">
        <v>302</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0</v>
      </c>
      <c r="Z571" s="378">
        <f t="shared" ref="Z571:AL571" si="1702">Z561*Z564</f>
        <v>0</v>
      </c>
      <c r="AA571" s="378">
        <f t="shared" si="1702"/>
        <v>0</v>
      </c>
      <c r="AB571" s="378">
        <f t="shared" si="1702"/>
        <v>0</v>
      </c>
      <c r="AC571" s="378">
        <f t="shared" si="1702"/>
        <v>0</v>
      </c>
      <c r="AD571" s="378">
        <f t="shared" si="1702"/>
        <v>0</v>
      </c>
      <c r="AE571" s="378">
        <f t="shared" si="1702"/>
        <v>0</v>
      </c>
      <c r="AF571" s="378">
        <f t="shared" si="1702"/>
        <v>0</v>
      </c>
      <c r="AG571" s="378">
        <f t="shared" si="1702"/>
        <v>0</v>
      </c>
      <c r="AH571" s="378">
        <f t="shared" si="1702"/>
        <v>0</v>
      </c>
      <c r="AI571" s="378">
        <f t="shared" si="1702"/>
        <v>0</v>
      </c>
      <c r="AJ571" s="378">
        <f t="shared" si="1702"/>
        <v>0</v>
      </c>
      <c r="AK571" s="378">
        <f t="shared" si="1702"/>
        <v>0</v>
      </c>
      <c r="AL571" s="378">
        <f t="shared" si="1702"/>
        <v>0</v>
      </c>
      <c r="AM571" s="629">
        <f t="shared" si="1699"/>
        <v>0</v>
      </c>
    </row>
    <row r="572" spans="2:39" ht="15.75">
      <c r="B572" s="349" t="s">
        <v>303</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0</v>
      </c>
      <c r="Z572" s="346">
        <f>SUM(Z565:Z571)</f>
        <v>0</v>
      </c>
      <c r="AA572" s="346">
        <f t="shared" ref="AA572:AE572" si="1703">SUM(AA565:AA571)</f>
        <v>0</v>
      </c>
      <c r="AB572" s="346">
        <f t="shared" si="1703"/>
        <v>0</v>
      </c>
      <c r="AC572" s="346">
        <f t="shared" si="1703"/>
        <v>0</v>
      </c>
      <c r="AD572" s="346">
        <f>SUM(AD565:AD571)</f>
        <v>0</v>
      </c>
      <c r="AE572" s="346">
        <f t="shared" si="1703"/>
        <v>0</v>
      </c>
      <c r="AF572" s="346">
        <f>SUM(AF565:AF571)</f>
        <v>0</v>
      </c>
      <c r="AG572" s="346">
        <f>SUM(AG565:AG571)</f>
        <v>0</v>
      </c>
      <c r="AH572" s="346">
        <f t="shared" ref="AH572:AL572" si="1704">SUM(AH565:AH571)</f>
        <v>0</v>
      </c>
      <c r="AI572" s="346">
        <f t="shared" si="1704"/>
        <v>0</v>
      </c>
      <c r="AJ572" s="346">
        <f>SUM(AJ565:AJ571)</f>
        <v>0</v>
      </c>
      <c r="AK572" s="346">
        <f t="shared" si="1704"/>
        <v>0</v>
      </c>
      <c r="AL572" s="346">
        <f t="shared" si="1704"/>
        <v>0</v>
      </c>
      <c r="AM572" s="407">
        <f>SUM(AM565:AM571)</f>
        <v>0</v>
      </c>
    </row>
    <row r="573" spans="2:39" ht="15.75">
      <c r="B573" s="349" t="s">
        <v>304</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0</v>
      </c>
      <c r="Z573" s="347">
        <f t="shared" ref="Z573:AE573" si="1705">Z562*Z564</f>
        <v>0</v>
      </c>
      <c r="AA573" s="347">
        <f t="shared" si="1705"/>
        <v>0</v>
      </c>
      <c r="AB573" s="347">
        <f t="shared" si="1705"/>
        <v>0</v>
      </c>
      <c r="AC573" s="347">
        <f t="shared" si="1705"/>
        <v>0</v>
      </c>
      <c r="AD573" s="347">
        <f>AD562*AD564</f>
        <v>0</v>
      </c>
      <c r="AE573" s="347">
        <f t="shared" si="1705"/>
        <v>0</v>
      </c>
      <c r="AF573" s="347">
        <f>AF562*AF564</f>
        <v>0</v>
      </c>
      <c r="AG573" s="347">
        <f t="shared" ref="AG573:AL573" si="1706">AG562*AG564</f>
        <v>0</v>
      </c>
      <c r="AH573" s="347">
        <f t="shared" si="1706"/>
        <v>0</v>
      </c>
      <c r="AI573" s="347">
        <f t="shared" si="1706"/>
        <v>0</v>
      </c>
      <c r="AJ573" s="347">
        <f>AJ562*AJ564</f>
        <v>0</v>
      </c>
      <c r="AK573" s="347">
        <f>AK562*AK564</f>
        <v>0</v>
      </c>
      <c r="AL573" s="347">
        <f t="shared" si="1706"/>
        <v>0</v>
      </c>
      <c r="AM573" s="407">
        <f>SUM(Y573:AL573)</f>
        <v>0</v>
      </c>
    </row>
    <row r="574" spans="2:39" ht="15.75">
      <c r="B574" s="349" t="s">
        <v>305</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0</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306</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0</v>
      </c>
      <c r="Z576" s="291">
        <f>SUMPRODUCT(E404:E559,Z404:Z559)</f>
        <v>0</v>
      </c>
      <c r="AA576" s="291">
        <f>IF(AA402="kw",SUMPRODUCT($N$404:$N$559,$P$404:$P$559,AA404:AA559),SUMPRODUCT($E$404:$E$559,AA404:AA559))</f>
        <v>0</v>
      </c>
      <c r="AB576" s="291">
        <f>IF(AB402="kw",SUMPRODUCT($N$404:$N$559,$P$404:$P$559,AB404:AB559),SUMPRODUCT($E$404:$E$559,AB404:AB559))</f>
        <v>0</v>
      </c>
      <c r="AC576" s="291">
        <f>IF(AC402="kw",SUMPRODUCT($N$404:$N$559,$P$404:$P$559,AC404:AC559),SUMPRODUCT($E$404:$E$559,AC404:AC559))</f>
        <v>0</v>
      </c>
      <c r="AD576" s="291">
        <f t="shared" ref="AD576:AL576" si="1707">IF(AD402="kw",SUMPRODUCT($N$404:$N$559,$P$404:$P$559,AD404:AD559),SUMPRODUCT($E$404:$E$559,AD404:AD559))</f>
        <v>0</v>
      </c>
      <c r="AE576" s="291">
        <f t="shared" si="1707"/>
        <v>0</v>
      </c>
      <c r="AF576" s="291">
        <f t="shared" si="1707"/>
        <v>0</v>
      </c>
      <c r="AG576" s="291">
        <f t="shared" si="1707"/>
        <v>0</v>
      </c>
      <c r="AH576" s="291">
        <f t="shared" si="1707"/>
        <v>0</v>
      </c>
      <c r="AI576" s="291">
        <f t="shared" si="1707"/>
        <v>0</v>
      </c>
      <c r="AJ576" s="291">
        <f t="shared" si="1707"/>
        <v>0</v>
      </c>
      <c r="AK576" s="291">
        <f t="shared" si="1707"/>
        <v>0</v>
      </c>
      <c r="AL576" s="291">
        <f t="shared" si="1707"/>
        <v>0</v>
      </c>
      <c r="AM576" s="337"/>
    </row>
    <row r="577" spans="1:39">
      <c r="B577" s="439" t="s">
        <v>307</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0</v>
      </c>
      <c r="Z577" s="291">
        <f>SUMPRODUCT(F404:F559,Z404:Z559)</f>
        <v>0</v>
      </c>
      <c r="AA577" s="291">
        <f t="shared" ref="AA577:AL577" si="1708">IF(AA402="kw",SUMPRODUCT($N$404:$N$559,$Q$404:$Q$559,AA404:AA559),SUMPRODUCT($F$404:$F$559,AA404:AA559))</f>
        <v>0</v>
      </c>
      <c r="AB577" s="291">
        <f t="shared" si="1708"/>
        <v>0</v>
      </c>
      <c r="AC577" s="291">
        <f>IF(AC402="kw",SUMPRODUCT($N$404:$N$559,$Q$404:$Q$559,AC404:AC559),SUMPRODUCT($F$404:$F$559,AC404:AC559))</f>
        <v>0</v>
      </c>
      <c r="AD577" s="291">
        <f t="shared" si="1708"/>
        <v>0</v>
      </c>
      <c r="AE577" s="291">
        <f t="shared" si="1708"/>
        <v>0</v>
      </c>
      <c r="AF577" s="291">
        <f t="shared" si="1708"/>
        <v>0</v>
      </c>
      <c r="AG577" s="291">
        <f t="shared" si="1708"/>
        <v>0</v>
      </c>
      <c r="AH577" s="291">
        <f t="shared" si="1708"/>
        <v>0</v>
      </c>
      <c r="AI577" s="291">
        <f t="shared" si="1708"/>
        <v>0</v>
      </c>
      <c r="AJ577" s="291">
        <f t="shared" si="1708"/>
        <v>0</v>
      </c>
      <c r="AK577" s="291">
        <f t="shared" si="1708"/>
        <v>0</v>
      </c>
      <c r="AL577" s="291">
        <f t="shared" si="1708"/>
        <v>0</v>
      </c>
      <c r="AM577" s="337"/>
    </row>
    <row r="578" spans="1:39">
      <c r="B578" s="440" t="s">
        <v>308</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0</v>
      </c>
      <c r="Z578" s="326">
        <f>SUMPRODUCT(G404:G559,Z404:Z559)</f>
        <v>0</v>
      </c>
      <c r="AA578" s="326">
        <f t="shared" ref="AA578:AL578" si="1709">IF(AA402="kw",SUMPRODUCT($N$404:$N$559,$R$404:$R$559,AA404:AA559),SUMPRODUCT($G$404:$G$559,AA404:AA559))</f>
        <v>0</v>
      </c>
      <c r="AB578" s="326">
        <f t="shared" si="1709"/>
        <v>0</v>
      </c>
      <c r="AC578" s="326">
        <f>IF(AC402="kw",SUMPRODUCT($N$404:$N$559,$R$404:$R$559,AC404:AC559),SUMPRODUCT($G$404:$G$559,AC404:AC559))</f>
        <v>0</v>
      </c>
      <c r="AD578" s="326">
        <f t="shared" si="1709"/>
        <v>0</v>
      </c>
      <c r="AE578" s="326">
        <f t="shared" si="1709"/>
        <v>0</v>
      </c>
      <c r="AF578" s="326">
        <f t="shared" si="1709"/>
        <v>0</v>
      </c>
      <c r="AG578" s="326">
        <f t="shared" si="1709"/>
        <v>0</v>
      </c>
      <c r="AH578" s="326">
        <f t="shared" si="1709"/>
        <v>0</v>
      </c>
      <c r="AI578" s="326">
        <f t="shared" si="1709"/>
        <v>0</v>
      </c>
      <c r="AJ578" s="326">
        <f t="shared" si="1709"/>
        <v>0</v>
      </c>
      <c r="AK578" s="326">
        <f t="shared" si="1709"/>
        <v>0</v>
      </c>
      <c r="AL578" s="326">
        <f t="shared" si="1709"/>
        <v>0</v>
      </c>
      <c r="AM578" s="386"/>
    </row>
    <row r="579" spans="1:39" ht="22.5" customHeight="1">
      <c r="B579" s="368" t="s">
        <v>597</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310</v>
      </c>
      <c r="C582" s="281"/>
      <c r="D582" s="590" t="s">
        <v>529</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07" t="s">
        <v>211</v>
      </c>
      <c r="C583" s="809" t="s">
        <v>33</v>
      </c>
      <c r="D583" s="284" t="s">
        <v>423</v>
      </c>
      <c r="E583" s="811" t="s">
        <v>209</v>
      </c>
      <c r="F583" s="812"/>
      <c r="G583" s="812"/>
      <c r="H583" s="812"/>
      <c r="I583" s="812"/>
      <c r="J583" s="812"/>
      <c r="K583" s="812"/>
      <c r="L583" s="812"/>
      <c r="M583" s="813"/>
      <c r="N583" s="814" t="s">
        <v>213</v>
      </c>
      <c r="O583" s="284" t="s">
        <v>424</v>
      </c>
      <c r="P583" s="811" t="s">
        <v>212</v>
      </c>
      <c r="Q583" s="812"/>
      <c r="R583" s="812"/>
      <c r="S583" s="812"/>
      <c r="T583" s="812"/>
      <c r="U583" s="812"/>
      <c r="V583" s="812"/>
      <c r="W583" s="812"/>
      <c r="X583" s="813"/>
      <c r="Y583" s="804" t="s">
        <v>244</v>
      </c>
      <c r="Z583" s="805"/>
      <c r="AA583" s="805"/>
      <c r="AB583" s="805"/>
      <c r="AC583" s="805"/>
      <c r="AD583" s="805"/>
      <c r="AE583" s="805"/>
      <c r="AF583" s="805"/>
      <c r="AG583" s="805"/>
      <c r="AH583" s="805"/>
      <c r="AI583" s="805"/>
      <c r="AJ583" s="805"/>
      <c r="AK583" s="805"/>
      <c r="AL583" s="805"/>
      <c r="AM583" s="806"/>
    </row>
    <row r="584" spans="1:39" ht="68.25" customHeight="1">
      <c r="B584" s="808"/>
      <c r="C584" s="810"/>
      <c r="D584" s="285">
        <v>2018</v>
      </c>
      <c r="E584" s="285">
        <v>2019</v>
      </c>
      <c r="F584" s="285">
        <v>2020</v>
      </c>
      <c r="G584" s="285">
        <v>2021</v>
      </c>
      <c r="H584" s="285">
        <v>2022</v>
      </c>
      <c r="I584" s="285">
        <v>2023</v>
      </c>
      <c r="J584" s="285">
        <v>2024</v>
      </c>
      <c r="K584" s="285">
        <v>2025</v>
      </c>
      <c r="L584" s="285">
        <v>2026</v>
      </c>
      <c r="M584" s="285">
        <v>2027</v>
      </c>
      <c r="N584" s="815"/>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
      </c>
      <c r="AB584" s="285" t="str">
        <f>'1.  LRAMVA Summary'!G52</f>
        <v/>
      </c>
      <c r="AC584" s="285" t="str">
        <f>'1.  LRAMVA Summary'!H52</f>
        <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505</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f>'1.  LRAMVA Summary'!F53</f>
        <v>0</v>
      </c>
      <c r="AB585" s="291">
        <f>'1.  LRAMVA Summary'!G53</f>
        <v>0</v>
      </c>
      <c r="AC585" s="291">
        <f>'1.  LRAMVA Summary'!H53</f>
        <v>0</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32"/>
      <c r="B586" s="504" t="s">
        <v>498</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outlineLevel="1">
      <c r="A588" s="532"/>
      <c r="B588" s="294" t="s">
        <v>311</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0">Z587</f>
        <v>0</v>
      </c>
      <c r="AA588" s="411">
        <f t="shared" ref="AA588" si="1711">AA587</f>
        <v>0</v>
      </c>
      <c r="AB588" s="411">
        <f t="shared" ref="AB588" si="1712">AB587</f>
        <v>0</v>
      </c>
      <c r="AC588" s="411">
        <f t="shared" ref="AC588" si="1713">AC587</f>
        <v>0</v>
      </c>
      <c r="AD588" s="411">
        <f t="shared" ref="AD588" si="1714">AD587</f>
        <v>0</v>
      </c>
      <c r="AE588" s="411">
        <f t="shared" ref="AE588" si="1715">AE587</f>
        <v>0</v>
      </c>
      <c r="AF588" s="411">
        <f t="shared" ref="AF588" si="1716">AF587</f>
        <v>0</v>
      </c>
      <c r="AG588" s="411">
        <f t="shared" ref="AG588" si="1717">AG587</f>
        <v>0</v>
      </c>
      <c r="AH588" s="411">
        <f t="shared" ref="AH588" si="1718">AH587</f>
        <v>0</v>
      </c>
      <c r="AI588" s="411">
        <f t="shared" ref="AI588" si="1719">AI587</f>
        <v>0</v>
      </c>
      <c r="AJ588" s="411">
        <f t="shared" ref="AJ588" si="1720">AJ587</f>
        <v>0</v>
      </c>
      <c r="AK588" s="411">
        <f t="shared" ref="AK588" si="1721">AK587</f>
        <v>0</v>
      </c>
      <c r="AL588" s="411">
        <f t="shared" ref="AL588" si="1722">AL587</f>
        <v>0</v>
      </c>
      <c r="AM588" s="297"/>
    </row>
    <row r="589" spans="1:39" ht="15.75"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32"/>
      <c r="B591" s="294" t="s">
        <v>311</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3">Z590</f>
        <v>0</v>
      </c>
      <c r="AA591" s="411">
        <f t="shared" ref="AA591" si="1724">AA590</f>
        <v>0</v>
      </c>
      <c r="AB591" s="411">
        <f t="shared" ref="AB591" si="1725">AB590</f>
        <v>0</v>
      </c>
      <c r="AC591" s="411">
        <f t="shared" ref="AC591" si="1726">AC590</f>
        <v>0</v>
      </c>
      <c r="AD591" s="411">
        <f t="shared" ref="AD591" si="1727">AD590</f>
        <v>0</v>
      </c>
      <c r="AE591" s="411">
        <f t="shared" ref="AE591" si="1728">AE590</f>
        <v>0</v>
      </c>
      <c r="AF591" s="411">
        <f t="shared" ref="AF591" si="1729">AF590</f>
        <v>0</v>
      </c>
      <c r="AG591" s="411">
        <f t="shared" ref="AG591" si="1730">AG590</f>
        <v>0</v>
      </c>
      <c r="AH591" s="411">
        <f t="shared" ref="AH591" si="1731">AH590</f>
        <v>0</v>
      </c>
      <c r="AI591" s="411">
        <f t="shared" ref="AI591" si="1732">AI590</f>
        <v>0</v>
      </c>
      <c r="AJ591" s="411">
        <f t="shared" ref="AJ591" si="1733">AJ590</f>
        <v>0</v>
      </c>
      <c r="AK591" s="411">
        <f t="shared" ref="AK591" si="1734">AK590</f>
        <v>0</v>
      </c>
      <c r="AL591" s="411">
        <f t="shared" ref="AL591" si="1735">AL590</f>
        <v>0</v>
      </c>
      <c r="AM591" s="297"/>
    </row>
    <row r="592" spans="1:39" ht="15.75"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32"/>
      <c r="B594" s="294" t="s">
        <v>311</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6">Z593</f>
        <v>0</v>
      </c>
      <c r="AA594" s="411">
        <f t="shared" ref="AA594" si="1737">AA593</f>
        <v>0</v>
      </c>
      <c r="AB594" s="411">
        <f t="shared" ref="AB594" si="1738">AB593</f>
        <v>0</v>
      </c>
      <c r="AC594" s="411">
        <f t="shared" ref="AC594" si="1739">AC593</f>
        <v>0</v>
      </c>
      <c r="AD594" s="411">
        <f t="shared" ref="AD594" si="1740">AD593</f>
        <v>0</v>
      </c>
      <c r="AE594" s="411">
        <f t="shared" ref="AE594" si="1741">AE593</f>
        <v>0</v>
      </c>
      <c r="AF594" s="411">
        <f t="shared" ref="AF594" si="1742">AF593</f>
        <v>0</v>
      </c>
      <c r="AG594" s="411">
        <f t="shared" ref="AG594" si="1743">AG593</f>
        <v>0</v>
      </c>
      <c r="AH594" s="411">
        <f t="shared" ref="AH594" si="1744">AH593</f>
        <v>0</v>
      </c>
      <c r="AI594" s="411">
        <f t="shared" ref="AI594" si="1745">AI593</f>
        <v>0</v>
      </c>
      <c r="AJ594" s="411">
        <f t="shared" ref="AJ594" si="1746">AJ593</f>
        <v>0</v>
      </c>
      <c r="AK594" s="411">
        <f t="shared" ref="AK594" si="1747">AK593</f>
        <v>0</v>
      </c>
      <c r="AL594" s="411">
        <f t="shared" ref="AL594" si="1748">AL593</f>
        <v>0</v>
      </c>
      <c r="AM594" s="297"/>
    </row>
    <row r="595" spans="1:39"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outlineLevel="1">
      <c r="A596" s="532">
        <v>4</v>
      </c>
      <c r="B596" s="520" t="s">
        <v>683</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32"/>
      <c r="B597" s="294" t="s">
        <v>311</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49">Z596</f>
        <v>0</v>
      </c>
      <c r="AA597" s="411">
        <f t="shared" ref="AA597" si="1750">AA596</f>
        <v>0</v>
      </c>
      <c r="AB597" s="411">
        <f t="shared" ref="AB597" si="1751">AB596</f>
        <v>0</v>
      </c>
      <c r="AC597" s="411">
        <f t="shared" ref="AC597" si="1752">AC596</f>
        <v>0</v>
      </c>
      <c r="AD597" s="411">
        <f t="shared" ref="AD597" si="1753">AD596</f>
        <v>0</v>
      </c>
      <c r="AE597" s="411">
        <f t="shared" ref="AE597" si="1754">AE596</f>
        <v>0</v>
      </c>
      <c r="AF597" s="411">
        <f t="shared" ref="AF597" si="1755">AF596</f>
        <v>0</v>
      </c>
      <c r="AG597" s="411">
        <f t="shared" ref="AG597" si="1756">AG596</f>
        <v>0</v>
      </c>
      <c r="AH597" s="411">
        <f t="shared" ref="AH597" si="1757">AH596</f>
        <v>0</v>
      </c>
      <c r="AI597" s="411">
        <f t="shared" ref="AI597" si="1758">AI596</f>
        <v>0</v>
      </c>
      <c r="AJ597" s="411">
        <f t="shared" ref="AJ597" si="1759">AJ596</f>
        <v>0</v>
      </c>
      <c r="AK597" s="411">
        <f t="shared" ref="AK597" si="1760">AK596</f>
        <v>0</v>
      </c>
      <c r="AL597" s="411">
        <f t="shared" ref="AL597" si="1761">AL596</f>
        <v>0</v>
      </c>
      <c r="AM597" s="297"/>
    </row>
    <row r="598" spans="1:39"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2"/>
      <c r="B600" s="294" t="s">
        <v>311</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2">Z599</f>
        <v>0</v>
      </c>
      <c r="AA600" s="411">
        <f t="shared" ref="AA600" si="1763">AA599</f>
        <v>0</v>
      </c>
      <c r="AB600" s="411">
        <f t="shared" ref="AB600" si="1764">AB599</f>
        <v>0</v>
      </c>
      <c r="AC600" s="411">
        <f t="shared" ref="AC600" si="1765">AC599</f>
        <v>0</v>
      </c>
      <c r="AD600" s="411">
        <f t="shared" ref="AD600" si="1766">AD599</f>
        <v>0</v>
      </c>
      <c r="AE600" s="411">
        <f t="shared" ref="AE600" si="1767">AE599</f>
        <v>0</v>
      </c>
      <c r="AF600" s="411">
        <f t="shared" ref="AF600" si="1768">AF599</f>
        <v>0</v>
      </c>
      <c r="AG600" s="411">
        <f t="shared" ref="AG600" si="1769">AG599</f>
        <v>0</v>
      </c>
      <c r="AH600" s="411">
        <f t="shared" ref="AH600" si="1770">AH599</f>
        <v>0</v>
      </c>
      <c r="AI600" s="411">
        <f t="shared" ref="AI600" si="1771">AI599</f>
        <v>0</v>
      </c>
      <c r="AJ600" s="411">
        <f t="shared" ref="AJ600" si="1772">AJ599</f>
        <v>0</v>
      </c>
      <c r="AK600" s="411">
        <f t="shared" ref="AK600" si="1773">AK599</f>
        <v>0</v>
      </c>
      <c r="AL600" s="411">
        <f t="shared" ref="AL600" si="1774">AL599</f>
        <v>0</v>
      </c>
      <c r="AM600" s="297"/>
    </row>
    <row r="601" spans="1:39"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outlineLevel="1">
      <c r="A602" s="532"/>
      <c r="B602" s="319" t="s">
        <v>499</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outlineLevel="1">
      <c r="A604" s="532"/>
      <c r="B604" s="294" t="s">
        <v>311</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5">Z603</f>
        <v>0</v>
      </c>
      <c r="AA604" s="411">
        <f t="shared" ref="AA604" si="1776">AA603</f>
        <v>0</v>
      </c>
      <c r="AB604" s="411">
        <f t="shared" ref="AB604" si="1777">AB603</f>
        <v>0</v>
      </c>
      <c r="AC604" s="411">
        <f t="shared" ref="AC604" si="1778">AC603</f>
        <v>0</v>
      </c>
      <c r="AD604" s="411">
        <f t="shared" ref="AD604" si="1779">AD603</f>
        <v>0</v>
      </c>
      <c r="AE604" s="411">
        <f t="shared" ref="AE604" si="1780">AE603</f>
        <v>0</v>
      </c>
      <c r="AF604" s="411">
        <f t="shared" ref="AF604" si="1781">AF603</f>
        <v>0</v>
      </c>
      <c r="AG604" s="411">
        <f t="shared" ref="AG604" si="1782">AG603</f>
        <v>0</v>
      </c>
      <c r="AH604" s="411">
        <f t="shared" ref="AH604" si="1783">AH603</f>
        <v>0</v>
      </c>
      <c r="AI604" s="411">
        <f t="shared" ref="AI604" si="1784">AI603</f>
        <v>0</v>
      </c>
      <c r="AJ604" s="411">
        <f t="shared" ref="AJ604" si="1785">AJ603</f>
        <v>0</v>
      </c>
      <c r="AK604" s="411">
        <f t="shared" ref="AK604" si="1786">AK603</f>
        <v>0</v>
      </c>
      <c r="AL604" s="411">
        <f t="shared" ref="AL604" si="1787">AL603</f>
        <v>0</v>
      </c>
      <c r="AM604" s="311"/>
    </row>
    <row r="605" spans="1:39"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outlineLevel="1">
      <c r="A607" s="532"/>
      <c r="B607" s="294" t="s">
        <v>311</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8">Z606</f>
        <v>0</v>
      </c>
      <c r="AA607" s="411">
        <f t="shared" ref="AA607" si="1789">AA606</f>
        <v>0</v>
      </c>
      <c r="AB607" s="411">
        <f t="shared" ref="AB607" si="1790">AB606</f>
        <v>0</v>
      </c>
      <c r="AC607" s="411">
        <f t="shared" ref="AC607" si="1791">AC606</f>
        <v>0</v>
      </c>
      <c r="AD607" s="411">
        <f t="shared" ref="AD607" si="1792">AD606</f>
        <v>0</v>
      </c>
      <c r="AE607" s="411">
        <f t="shared" ref="AE607" si="1793">AE606</f>
        <v>0</v>
      </c>
      <c r="AF607" s="411">
        <f t="shared" ref="AF607" si="1794">AF606</f>
        <v>0</v>
      </c>
      <c r="AG607" s="411">
        <f t="shared" ref="AG607" si="1795">AG606</f>
        <v>0</v>
      </c>
      <c r="AH607" s="411">
        <f t="shared" ref="AH607" si="1796">AH606</f>
        <v>0</v>
      </c>
      <c r="AI607" s="411">
        <f t="shared" ref="AI607" si="1797">AI606</f>
        <v>0</v>
      </c>
      <c r="AJ607" s="411">
        <f t="shared" ref="AJ607" si="1798">AJ606</f>
        <v>0</v>
      </c>
      <c r="AK607" s="411">
        <f t="shared" ref="AK607" si="1799">AK606</f>
        <v>0</v>
      </c>
      <c r="AL607" s="411">
        <f t="shared" ref="AL607" si="1800">AL606</f>
        <v>0</v>
      </c>
      <c r="AM607" s="311"/>
    </row>
    <row r="608" spans="1:39"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outlineLevel="1">
      <c r="A610" s="532"/>
      <c r="B610" s="294" t="s">
        <v>311</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1">Z609</f>
        <v>0</v>
      </c>
      <c r="AA610" s="411">
        <f t="shared" ref="AA610" si="1802">AA609</f>
        <v>0</v>
      </c>
      <c r="AB610" s="411">
        <f t="shared" ref="AB610" si="1803">AB609</f>
        <v>0</v>
      </c>
      <c r="AC610" s="411">
        <f t="shared" ref="AC610" si="1804">AC609</f>
        <v>0</v>
      </c>
      <c r="AD610" s="411">
        <f t="shared" ref="AD610" si="1805">AD609</f>
        <v>0</v>
      </c>
      <c r="AE610" s="411">
        <f t="shared" ref="AE610" si="1806">AE609</f>
        <v>0</v>
      </c>
      <c r="AF610" s="411">
        <f t="shared" ref="AF610" si="1807">AF609</f>
        <v>0</v>
      </c>
      <c r="AG610" s="411">
        <f t="shared" ref="AG610" si="1808">AG609</f>
        <v>0</v>
      </c>
      <c r="AH610" s="411">
        <f t="shared" ref="AH610" si="1809">AH609</f>
        <v>0</v>
      </c>
      <c r="AI610" s="411">
        <f t="shared" ref="AI610" si="1810">AI609</f>
        <v>0</v>
      </c>
      <c r="AJ610" s="411">
        <f t="shared" ref="AJ610" si="1811">AJ609</f>
        <v>0</v>
      </c>
      <c r="AK610" s="411">
        <f t="shared" ref="AK610" si="1812">AK609</f>
        <v>0</v>
      </c>
      <c r="AL610" s="411">
        <f t="shared" ref="AL610" si="1813">AL609</f>
        <v>0</v>
      </c>
      <c r="AM610" s="311"/>
    </row>
    <row r="611" spans="1:39"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outlineLevel="1">
      <c r="A613" s="532"/>
      <c r="B613" s="294" t="s">
        <v>311</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4">Z612</f>
        <v>0</v>
      </c>
      <c r="AA613" s="411">
        <f t="shared" ref="AA613" si="1815">AA612</f>
        <v>0</v>
      </c>
      <c r="AB613" s="411">
        <f t="shared" ref="AB613" si="1816">AB612</f>
        <v>0</v>
      </c>
      <c r="AC613" s="411">
        <f t="shared" ref="AC613" si="1817">AC612</f>
        <v>0</v>
      </c>
      <c r="AD613" s="411">
        <f t="shared" ref="AD613" si="1818">AD612</f>
        <v>0</v>
      </c>
      <c r="AE613" s="411">
        <f t="shared" ref="AE613" si="1819">AE612</f>
        <v>0</v>
      </c>
      <c r="AF613" s="411">
        <f t="shared" ref="AF613" si="1820">AF612</f>
        <v>0</v>
      </c>
      <c r="AG613" s="411">
        <f t="shared" ref="AG613" si="1821">AG612</f>
        <v>0</v>
      </c>
      <c r="AH613" s="411">
        <f t="shared" ref="AH613" si="1822">AH612</f>
        <v>0</v>
      </c>
      <c r="AI613" s="411">
        <f t="shared" ref="AI613" si="1823">AI612</f>
        <v>0</v>
      </c>
      <c r="AJ613" s="411">
        <f t="shared" ref="AJ613" si="1824">AJ612</f>
        <v>0</v>
      </c>
      <c r="AK613" s="411">
        <f t="shared" ref="AK613" si="1825">AK612</f>
        <v>0</v>
      </c>
      <c r="AL613" s="411">
        <f t="shared" ref="AL613" si="1826">AL612</f>
        <v>0</v>
      </c>
      <c r="AM613" s="311"/>
    </row>
    <row r="614" spans="1:39"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outlineLevel="1">
      <c r="A616" s="532"/>
      <c r="B616" s="294" t="s">
        <v>311</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7">Z615</f>
        <v>0</v>
      </c>
      <c r="AA616" s="411">
        <f t="shared" ref="AA616" si="1828">AA615</f>
        <v>0</v>
      </c>
      <c r="AB616" s="411">
        <f t="shared" ref="AB616" si="1829">AB615</f>
        <v>0</v>
      </c>
      <c r="AC616" s="411">
        <f t="shared" ref="AC616" si="1830">AC615</f>
        <v>0</v>
      </c>
      <c r="AD616" s="411">
        <f t="shared" ref="AD616" si="1831">AD615</f>
        <v>0</v>
      </c>
      <c r="AE616" s="411">
        <f t="shared" ref="AE616" si="1832">AE615</f>
        <v>0</v>
      </c>
      <c r="AF616" s="411">
        <f t="shared" ref="AF616" si="1833">AF615</f>
        <v>0</v>
      </c>
      <c r="AG616" s="411">
        <f t="shared" ref="AG616" si="1834">AG615</f>
        <v>0</v>
      </c>
      <c r="AH616" s="411">
        <f t="shared" ref="AH616" si="1835">AH615</f>
        <v>0</v>
      </c>
      <c r="AI616" s="411">
        <f t="shared" ref="AI616" si="1836">AI615</f>
        <v>0</v>
      </c>
      <c r="AJ616" s="411">
        <f t="shared" ref="AJ616" si="1837">AJ615</f>
        <v>0</v>
      </c>
      <c r="AK616" s="411">
        <f t="shared" ref="AK616" si="1838">AK615</f>
        <v>0</v>
      </c>
      <c r="AL616" s="411">
        <f t="shared" ref="AL616" si="1839">AL615</f>
        <v>0</v>
      </c>
      <c r="AM616" s="311"/>
    </row>
    <row r="617" spans="1:39"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outlineLevel="1">
      <c r="A620" s="532"/>
      <c r="B620" s="294" t="s">
        <v>311</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0">Z619</f>
        <v>0</v>
      </c>
      <c r="AA620" s="411">
        <f t="shared" ref="AA620" si="1841">AA619</f>
        <v>0</v>
      </c>
      <c r="AB620" s="411">
        <f t="shared" ref="AB620" si="1842">AB619</f>
        <v>0</v>
      </c>
      <c r="AC620" s="411">
        <f t="shared" ref="AC620" si="1843">AC619</f>
        <v>0</v>
      </c>
      <c r="AD620" s="411">
        <f t="shared" ref="AD620" si="1844">AD619</f>
        <v>0</v>
      </c>
      <c r="AE620" s="411">
        <f t="shared" ref="AE620" si="1845">AE619</f>
        <v>0</v>
      </c>
      <c r="AF620" s="411">
        <f t="shared" ref="AF620" si="1846">AF619</f>
        <v>0</v>
      </c>
      <c r="AG620" s="411">
        <f t="shared" ref="AG620" si="1847">AG619</f>
        <v>0</v>
      </c>
      <c r="AH620" s="411">
        <f t="shared" ref="AH620" si="1848">AH619</f>
        <v>0</v>
      </c>
      <c r="AI620" s="411">
        <f t="shared" ref="AI620" si="1849">AI619</f>
        <v>0</v>
      </c>
      <c r="AJ620" s="411">
        <f t="shared" ref="AJ620" si="1850">AJ619</f>
        <v>0</v>
      </c>
      <c r="AK620" s="411">
        <f t="shared" ref="AK620" si="1851">AK619</f>
        <v>0</v>
      </c>
      <c r="AL620" s="411">
        <f t="shared" ref="AL620" si="1852">AL619</f>
        <v>0</v>
      </c>
      <c r="AM620" s="297"/>
    </row>
    <row r="621" spans="1:39"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outlineLevel="1">
      <c r="A623" s="532"/>
      <c r="B623" s="294" t="s">
        <v>311</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3">Z622</f>
        <v>0</v>
      </c>
      <c r="AA623" s="411">
        <f t="shared" ref="AA623" si="1854">AA622</f>
        <v>0</v>
      </c>
      <c r="AB623" s="411">
        <f t="shared" ref="AB623" si="1855">AB622</f>
        <v>0</v>
      </c>
      <c r="AC623" s="411">
        <f t="shared" ref="AC623" si="1856">AC622</f>
        <v>0</v>
      </c>
      <c r="AD623" s="411">
        <f t="shared" ref="AD623" si="1857">AD622</f>
        <v>0</v>
      </c>
      <c r="AE623" s="411">
        <f t="shared" ref="AE623" si="1858">AE622</f>
        <v>0</v>
      </c>
      <c r="AF623" s="411">
        <f t="shared" ref="AF623" si="1859">AF622</f>
        <v>0</v>
      </c>
      <c r="AG623" s="411">
        <f t="shared" ref="AG623" si="1860">AG622</f>
        <v>0</v>
      </c>
      <c r="AH623" s="411">
        <f t="shared" ref="AH623" si="1861">AH622</f>
        <v>0</v>
      </c>
      <c r="AI623" s="411">
        <f t="shared" ref="AI623" si="1862">AI622</f>
        <v>0</v>
      </c>
      <c r="AJ623" s="411">
        <f t="shared" ref="AJ623" si="1863">AJ622</f>
        <v>0</v>
      </c>
      <c r="AK623" s="411">
        <f t="shared" ref="AK623" si="1864">AK622</f>
        <v>0</v>
      </c>
      <c r="AL623" s="411">
        <f t="shared" ref="AL623" si="1865">AL622</f>
        <v>0</v>
      </c>
      <c r="AM623" s="297"/>
    </row>
    <row r="624" spans="1:39"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outlineLevel="1">
      <c r="A626" s="532"/>
      <c r="B626" s="294" t="s">
        <v>311</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6">Z625</f>
        <v>0</v>
      </c>
      <c r="AA626" s="411">
        <f t="shared" ref="AA626" si="1867">AA625</f>
        <v>0</v>
      </c>
      <c r="AB626" s="411">
        <f t="shared" ref="AB626" si="1868">AB625</f>
        <v>0</v>
      </c>
      <c r="AC626" s="411">
        <f t="shared" ref="AC626" si="1869">AC625</f>
        <v>0</v>
      </c>
      <c r="AD626" s="411">
        <f t="shared" ref="AD626" si="1870">AD625</f>
        <v>0</v>
      </c>
      <c r="AE626" s="411">
        <f t="shared" ref="AE626" si="1871">AE625</f>
        <v>0</v>
      </c>
      <c r="AF626" s="411">
        <f t="shared" ref="AF626" si="1872">AF625</f>
        <v>0</v>
      </c>
      <c r="AG626" s="411">
        <f t="shared" ref="AG626" si="1873">AG625</f>
        <v>0</v>
      </c>
      <c r="AH626" s="411">
        <f t="shared" ref="AH626" si="1874">AH625</f>
        <v>0</v>
      </c>
      <c r="AI626" s="411">
        <f t="shared" ref="AI626" si="1875">AI625</f>
        <v>0</v>
      </c>
      <c r="AJ626" s="411">
        <f t="shared" ref="AJ626" si="1876">AJ625</f>
        <v>0</v>
      </c>
      <c r="AK626" s="411">
        <f t="shared" ref="AK626" si="1877">AK625</f>
        <v>0</v>
      </c>
      <c r="AL626" s="411">
        <f t="shared" ref="AL626" si="1878">AL625</f>
        <v>0</v>
      </c>
      <c r="AM626" s="306"/>
    </row>
    <row r="627" spans="1:40"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outlineLevel="1">
      <c r="A630" s="532"/>
      <c r="B630" s="294" t="s">
        <v>311</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9">Z629</f>
        <v>0</v>
      </c>
      <c r="AA630" s="411">
        <f t="shared" ref="AA630" si="1880">AA629</f>
        <v>0</v>
      </c>
      <c r="AB630" s="411">
        <f t="shared" ref="AB630" si="1881">AB629</f>
        <v>0</v>
      </c>
      <c r="AC630" s="411">
        <f t="shared" ref="AC630" si="1882">AC629</f>
        <v>0</v>
      </c>
      <c r="AD630" s="411">
        <f t="shared" ref="AD630" si="1883">AD629</f>
        <v>0</v>
      </c>
      <c r="AE630" s="411">
        <f t="shared" ref="AE630" si="1884">AE629</f>
        <v>0</v>
      </c>
      <c r="AF630" s="411">
        <f t="shared" ref="AF630" si="1885">AF629</f>
        <v>0</v>
      </c>
      <c r="AG630" s="411">
        <f t="shared" ref="AG630" si="1886">AG629</f>
        <v>0</v>
      </c>
      <c r="AH630" s="411">
        <f t="shared" ref="AH630" si="1887">AH629</f>
        <v>0</v>
      </c>
      <c r="AI630" s="411">
        <f t="shared" ref="AI630" si="1888">AI629</f>
        <v>0</v>
      </c>
      <c r="AJ630" s="411">
        <f t="shared" ref="AJ630" si="1889">AJ629</f>
        <v>0</v>
      </c>
      <c r="AK630" s="411">
        <f t="shared" ref="AK630" si="1890">AK629</f>
        <v>0</v>
      </c>
      <c r="AL630" s="411">
        <f t="shared" ref="AL630" si="1891">AL629</f>
        <v>0</v>
      </c>
      <c r="AM630" s="516"/>
      <c r="AN630" s="630"/>
    </row>
    <row r="631" spans="1:40"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75" outlineLevel="1">
      <c r="A632" s="532"/>
      <c r="B632" s="288" t="s">
        <v>491</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outlineLevel="1">
      <c r="A633" s="532">
        <v>15</v>
      </c>
      <c r="B633" s="294" t="s">
        <v>496</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outlineLevel="1">
      <c r="A634" s="532"/>
      <c r="B634" s="294" t="s">
        <v>311</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2">Z633</f>
        <v>0</v>
      </c>
      <c r="AA634" s="411">
        <f t="shared" si="1892"/>
        <v>0</v>
      </c>
      <c r="AB634" s="411">
        <f t="shared" si="1892"/>
        <v>0</v>
      </c>
      <c r="AC634" s="411">
        <f t="shared" si="1892"/>
        <v>0</v>
      </c>
      <c r="AD634" s="411">
        <f t="shared" si="1892"/>
        <v>0</v>
      </c>
      <c r="AE634" s="411">
        <f t="shared" si="1892"/>
        <v>0</v>
      </c>
      <c r="AF634" s="411">
        <f t="shared" si="1892"/>
        <v>0</v>
      </c>
      <c r="AG634" s="411">
        <f t="shared" si="1892"/>
        <v>0</v>
      </c>
      <c r="AH634" s="411">
        <f t="shared" si="1892"/>
        <v>0</v>
      </c>
      <c r="AI634" s="411">
        <f t="shared" si="1892"/>
        <v>0</v>
      </c>
      <c r="AJ634" s="411">
        <f t="shared" si="1892"/>
        <v>0</v>
      </c>
      <c r="AK634" s="411">
        <f t="shared" si="1892"/>
        <v>0</v>
      </c>
      <c r="AL634" s="411">
        <f t="shared" si="1892"/>
        <v>0</v>
      </c>
      <c r="AM634" s="297"/>
    </row>
    <row r="635" spans="1:40"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outlineLevel="1">
      <c r="A636" s="532">
        <v>16</v>
      </c>
      <c r="B636" s="324" t="s">
        <v>492</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outlineLevel="1">
      <c r="A637" s="532"/>
      <c r="B637" s="294" t="s">
        <v>311</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3">Z636</f>
        <v>0</v>
      </c>
      <c r="AA637" s="411">
        <f t="shared" si="1893"/>
        <v>0</v>
      </c>
      <c r="AB637" s="411">
        <f t="shared" si="1893"/>
        <v>0</v>
      </c>
      <c r="AC637" s="411">
        <f t="shared" si="1893"/>
        <v>0</v>
      </c>
      <c r="AD637" s="411">
        <f t="shared" si="1893"/>
        <v>0</v>
      </c>
      <c r="AE637" s="411">
        <f t="shared" si="1893"/>
        <v>0</v>
      </c>
      <c r="AF637" s="411">
        <f t="shared" si="1893"/>
        <v>0</v>
      </c>
      <c r="AG637" s="411">
        <f t="shared" si="1893"/>
        <v>0</v>
      </c>
      <c r="AH637" s="411">
        <f t="shared" si="1893"/>
        <v>0</v>
      </c>
      <c r="AI637" s="411">
        <f t="shared" si="1893"/>
        <v>0</v>
      </c>
      <c r="AJ637" s="411">
        <f t="shared" si="1893"/>
        <v>0</v>
      </c>
      <c r="AK637" s="411">
        <f t="shared" si="1893"/>
        <v>0</v>
      </c>
      <c r="AL637" s="411">
        <f t="shared" si="1893"/>
        <v>0</v>
      </c>
      <c r="AM637" s="297"/>
    </row>
    <row r="638" spans="1:40" s="283" customFormat="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outlineLevel="1">
      <c r="A639" s="532"/>
      <c r="B639" s="519" t="s">
        <v>497</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outlineLevel="1">
      <c r="A641" s="532"/>
      <c r="B641" s="294" t="s">
        <v>311</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4">Z640</f>
        <v>0</v>
      </c>
      <c r="AA641" s="411">
        <f t="shared" si="1894"/>
        <v>0</v>
      </c>
      <c r="AB641" s="411">
        <f t="shared" si="1894"/>
        <v>0</v>
      </c>
      <c r="AC641" s="411">
        <f t="shared" si="1894"/>
        <v>0</v>
      </c>
      <c r="AD641" s="411">
        <f t="shared" si="1894"/>
        <v>0</v>
      </c>
      <c r="AE641" s="411">
        <f t="shared" si="1894"/>
        <v>0</v>
      </c>
      <c r="AF641" s="411">
        <f t="shared" si="1894"/>
        <v>0</v>
      </c>
      <c r="AG641" s="411">
        <f t="shared" si="1894"/>
        <v>0</v>
      </c>
      <c r="AH641" s="411">
        <f t="shared" si="1894"/>
        <v>0</v>
      </c>
      <c r="AI641" s="411">
        <f t="shared" si="1894"/>
        <v>0</v>
      </c>
      <c r="AJ641" s="411">
        <f t="shared" si="1894"/>
        <v>0</v>
      </c>
      <c r="AK641" s="411">
        <f t="shared" si="1894"/>
        <v>0</v>
      </c>
      <c r="AL641" s="411">
        <f t="shared" si="1894"/>
        <v>0</v>
      </c>
      <c r="AM641" s="306"/>
    </row>
    <row r="642" spans="1:39"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outlineLevel="1">
      <c r="A644" s="532"/>
      <c r="B644" s="294" t="s">
        <v>311</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5">Z643</f>
        <v>0</v>
      </c>
      <c r="AA644" s="411">
        <f t="shared" si="1895"/>
        <v>0</v>
      </c>
      <c r="AB644" s="411">
        <f t="shared" si="1895"/>
        <v>0</v>
      </c>
      <c r="AC644" s="411">
        <f t="shared" si="1895"/>
        <v>0</v>
      </c>
      <c r="AD644" s="411">
        <f t="shared" si="1895"/>
        <v>0</v>
      </c>
      <c r="AE644" s="411">
        <f t="shared" si="1895"/>
        <v>0</v>
      </c>
      <c r="AF644" s="411">
        <f t="shared" si="1895"/>
        <v>0</v>
      </c>
      <c r="AG644" s="411">
        <f t="shared" si="1895"/>
        <v>0</v>
      </c>
      <c r="AH644" s="411">
        <f t="shared" si="1895"/>
        <v>0</v>
      </c>
      <c r="AI644" s="411">
        <f t="shared" si="1895"/>
        <v>0</v>
      </c>
      <c r="AJ644" s="411">
        <f t="shared" si="1895"/>
        <v>0</v>
      </c>
      <c r="AK644" s="411">
        <f t="shared" si="1895"/>
        <v>0</v>
      </c>
      <c r="AL644" s="411">
        <f t="shared" si="1895"/>
        <v>0</v>
      </c>
      <c r="AM644" s="306"/>
    </row>
    <row r="645" spans="1:39"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outlineLevel="1">
      <c r="A647" s="532"/>
      <c r="B647" s="294" t="s">
        <v>311</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6">Z646</f>
        <v>0</v>
      </c>
      <c r="AA647" s="411">
        <f t="shared" si="1896"/>
        <v>0</v>
      </c>
      <c r="AB647" s="411">
        <f t="shared" si="1896"/>
        <v>0</v>
      </c>
      <c r="AC647" s="411">
        <f t="shared" si="1896"/>
        <v>0</v>
      </c>
      <c r="AD647" s="411">
        <f t="shared" si="1896"/>
        <v>0</v>
      </c>
      <c r="AE647" s="411">
        <f t="shared" si="1896"/>
        <v>0</v>
      </c>
      <c r="AF647" s="411">
        <f t="shared" si="1896"/>
        <v>0</v>
      </c>
      <c r="AG647" s="411">
        <f t="shared" si="1896"/>
        <v>0</v>
      </c>
      <c r="AH647" s="411">
        <f t="shared" si="1896"/>
        <v>0</v>
      </c>
      <c r="AI647" s="411">
        <f t="shared" si="1896"/>
        <v>0</v>
      </c>
      <c r="AJ647" s="411">
        <f t="shared" si="1896"/>
        <v>0</v>
      </c>
      <c r="AK647" s="411">
        <f t="shared" si="1896"/>
        <v>0</v>
      </c>
      <c r="AL647" s="411">
        <f t="shared" si="1896"/>
        <v>0</v>
      </c>
      <c r="AM647" s="297"/>
    </row>
    <row r="648" spans="1:39"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outlineLevel="1">
      <c r="A650" s="532"/>
      <c r="B650" s="294" t="s">
        <v>311</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7">Z649</f>
        <v>0</v>
      </c>
      <c r="AA650" s="411">
        <f t="shared" si="1897"/>
        <v>0</v>
      </c>
      <c r="AB650" s="411">
        <f t="shared" si="1897"/>
        <v>0</v>
      </c>
      <c r="AC650" s="411">
        <f t="shared" si="1897"/>
        <v>0</v>
      </c>
      <c r="AD650" s="411">
        <f t="shared" si="1897"/>
        <v>0</v>
      </c>
      <c r="AE650" s="411">
        <f t="shared" si="1897"/>
        <v>0</v>
      </c>
      <c r="AF650" s="411">
        <f t="shared" si="1897"/>
        <v>0</v>
      </c>
      <c r="AG650" s="411">
        <f t="shared" si="1897"/>
        <v>0</v>
      </c>
      <c r="AH650" s="411">
        <f t="shared" si="1897"/>
        <v>0</v>
      </c>
      <c r="AI650" s="411">
        <f t="shared" si="1897"/>
        <v>0</v>
      </c>
      <c r="AJ650" s="411">
        <f t="shared" si="1897"/>
        <v>0</v>
      </c>
      <c r="AK650" s="411">
        <f t="shared" si="1897"/>
        <v>0</v>
      </c>
      <c r="AL650" s="411">
        <f t="shared" si="1897"/>
        <v>0</v>
      </c>
      <c r="AM650" s="306"/>
    </row>
    <row r="651" spans="1:39" ht="15.75"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outlineLevel="1">
      <c r="A652" s="532"/>
      <c r="B652" s="518" t="s">
        <v>504</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outlineLevel="1">
      <c r="A653" s="532"/>
      <c r="B653" s="504" t="s">
        <v>500</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outlineLevel="1">
      <c r="A655" s="532"/>
      <c r="B655" s="294" t="s">
        <v>311</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898">Z654</f>
        <v>0</v>
      </c>
      <c r="AA655" s="411">
        <f t="shared" ref="AA655" si="1899">AA654</f>
        <v>0</v>
      </c>
      <c r="AB655" s="411">
        <f t="shared" ref="AB655" si="1900">AB654</f>
        <v>0</v>
      </c>
      <c r="AC655" s="411">
        <f t="shared" ref="AC655" si="1901">AC654</f>
        <v>0</v>
      </c>
      <c r="AD655" s="411">
        <f t="shared" ref="AD655" si="1902">AD654</f>
        <v>0</v>
      </c>
      <c r="AE655" s="411">
        <f t="shared" ref="AE655" si="1903">AE654</f>
        <v>0</v>
      </c>
      <c r="AF655" s="411">
        <f t="shared" ref="AF655" si="1904">AF654</f>
        <v>0</v>
      </c>
      <c r="AG655" s="411">
        <f t="shared" ref="AG655" si="1905">AG654</f>
        <v>0</v>
      </c>
      <c r="AH655" s="411">
        <f t="shared" ref="AH655" si="1906">AH654</f>
        <v>0</v>
      </c>
      <c r="AI655" s="411">
        <f t="shared" ref="AI655" si="1907">AI654</f>
        <v>0</v>
      </c>
      <c r="AJ655" s="411">
        <f t="shared" ref="AJ655" si="1908">AJ654</f>
        <v>0</v>
      </c>
      <c r="AK655" s="411">
        <f t="shared" ref="AK655" si="1909">AK654</f>
        <v>0</v>
      </c>
      <c r="AL655" s="411">
        <f t="shared" ref="AL655" si="1910">AL654</f>
        <v>0</v>
      </c>
      <c r="AM655" s="306"/>
    </row>
    <row r="656" spans="1:39"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2">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outlineLevel="1">
      <c r="A658" s="532"/>
      <c r="B658" s="294" t="s">
        <v>311</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1">Z657</f>
        <v>0</v>
      </c>
      <c r="AA658" s="411">
        <f t="shared" ref="AA658" si="1912">AA657</f>
        <v>0</v>
      </c>
      <c r="AB658" s="411">
        <f t="shared" ref="AB658" si="1913">AB657</f>
        <v>0</v>
      </c>
      <c r="AC658" s="411">
        <f t="shared" ref="AC658" si="1914">AC657</f>
        <v>0</v>
      </c>
      <c r="AD658" s="411">
        <f t="shared" ref="AD658" si="1915">AD657</f>
        <v>0</v>
      </c>
      <c r="AE658" s="411">
        <f t="shared" ref="AE658" si="1916">AE657</f>
        <v>0</v>
      </c>
      <c r="AF658" s="411">
        <f t="shared" ref="AF658" si="1917">AF657</f>
        <v>0</v>
      </c>
      <c r="AG658" s="411">
        <f t="shared" ref="AG658" si="1918">AG657</f>
        <v>0</v>
      </c>
      <c r="AH658" s="411">
        <f t="shared" ref="AH658" si="1919">AH657</f>
        <v>0</v>
      </c>
      <c r="AI658" s="411">
        <f t="shared" ref="AI658" si="1920">AI657</f>
        <v>0</v>
      </c>
      <c r="AJ658" s="411">
        <f t="shared" ref="AJ658" si="1921">AJ657</f>
        <v>0</v>
      </c>
      <c r="AK658" s="411">
        <f t="shared" ref="AK658" si="1922">AK657</f>
        <v>0</v>
      </c>
      <c r="AL658" s="411">
        <f t="shared" ref="AL658" si="1923">AL657</f>
        <v>0</v>
      </c>
      <c r="AM658" s="306"/>
    </row>
    <row r="659" spans="1:39"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outlineLevel="1">
      <c r="A660" s="532">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outlineLevel="1">
      <c r="A661" s="532"/>
      <c r="B661" s="294" t="s">
        <v>311</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4">Z660</f>
        <v>0</v>
      </c>
      <c r="AA661" s="411">
        <f t="shared" ref="AA661" si="1925">AA660</f>
        <v>0</v>
      </c>
      <c r="AB661" s="411">
        <f t="shared" ref="AB661" si="1926">AB660</f>
        <v>0</v>
      </c>
      <c r="AC661" s="411">
        <f t="shared" ref="AC661" si="1927">AC660</f>
        <v>0</v>
      </c>
      <c r="AD661" s="411">
        <f t="shared" ref="AD661" si="1928">AD660</f>
        <v>0</v>
      </c>
      <c r="AE661" s="411">
        <f t="shared" ref="AE661" si="1929">AE660</f>
        <v>0</v>
      </c>
      <c r="AF661" s="411">
        <f t="shared" ref="AF661" si="1930">AF660</f>
        <v>0</v>
      </c>
      <c r="AG661" s="411">
        <f t="shared" ref="AG661" si="1931">AG660</f>
        <v>0</v>
      </c>
      <c r="AH661" s="411">
        <f t="shared" ref="AH661" si="1932">AH660</f>
        <v>0</v>
      </c>
      <c r="AI661" s="411">
        <f t="shared" ref="AI661" si="1933">AI660</f>
        <v>0</v>
      </c>
      <c r="AJ661" s="411">
        <f t="shared" ref="AJ661" si="1934">AJ660</f>
        <v>0</v>
      </c>
      <c r="AK661" s="411">
        <f t="shared" ref="AK661" si="1935">AK660</f>
        <v>0</v>
      </c>
      <c r="AL661" s="411">
        <f t="shared" ref="AL661" si="1936">AL660</f>
        <v>0</v>
      </c>
      <c r="AM661" s="306"/>
    </row>
    <row r="662" spans="1:39"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outlineLevel="1">
      <c r="A664" s="532"/>
      <c r="B664" s="294" t="s">
        <v>311</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37">Z663</f>
        <v>0</v>
      </c>
      <c r="AA664" s="411">
        <f t="shared" ref="AA664" si="1938">AA663</f>
        <v>0</v>
      </c>
      <c r="AB664" s="411">
        <f t="shared" ref="AB664" si="1939">AB663</f>
        <v>0</v>
      </c>
      <c r="AC664" s="411">
        <f t="shared" ref="AC664" si="1940">AC663</f>
        <v>0</v>
      </c>
      <c r="AD664" s="411">
        <f t="shared" ref="AD664" si="1941">AD663</f>
        <v>0</v>
      </c>
      <c r="AE664" s="411">
        <f t="shared" ref="AE664" si="1942">AE663</f>
        <v>0</v>
      </c>
      <c r="AF664" s="411">
        <f t="shared" ref="AF664" si="1943">AF663</f>
        <v>0</v>
      </c>
      <c r="AG664" s="411">
        <f t="shared" ref="AG664" si="1944">AG663</f>
        <v>0</v>
      </c>
      <c r="AH664" s="411">
        <f t="shared" ref="AH664" si="1945">AH663</f>
        <v>0</v>
      </c>
      <c r="AI664" s="411">
        <f t="shared" ref="AI664" si="1946">AI663</f>
        <v>0</v>
      </c>
      <c r="AJ664" s="411">
        <f t="shared" ref="AJ664" si="1947">AJ663</f>
        <v>0</v>
      </c>
      <c r="AK664" s="411">
        <f t="shared" ref="AK664" si="1948">AK663</f>
        <v>0</v>
      </c>
      <c r="AL664" s="411">
        <f t="shared" ref="AL664" si="1949">AL663</f>
        <v>0</v>
      </c>
      <c r="AM664" s="306"/>
    </row>
    <row r="665" spans="1:39"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outlineLevel="1">
      <c r="A666" s="532"/>
      <c r="B666" s="288" t="s">
        <v>501</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outlineLevel="1">
      <c r="A668" s="532"/>
      <c r="B668" s="294" t="s">
        <v>311</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0">Z667</f>
        <v>0</v>
      </c>
      <c r="AA668" s="411">
        <f t="shared" ref="AA668" si="1951">AA667</f>
        <v>0</v>
      </c>
      <c r="AB668" s="411">
        <f t="shared" ref="AB668" si="1952">AB667</f>
        <v>0</v>
      </c>
      <c r="AC668" s="411">
        <f t="shared" ref="AC668" si="1953">AC667</f>
        <v>0</v>
      </c>
      <c r="AD668" s="411">
        <f t="shared" ref="AD668" si="1954">AD667</f>
        <v>0</v>
      </c>
      <c r="AE668" s="411">
        <f t="shared" ref="AE668" si="1955">AE667</f>
        <v>0</v>
      </c>
      <c r="AF668" s="411">
        <f t="shared" ref="AF668" si="1956">AF667</f>
        <v>0</v>
      </c>
      <c r="AG668" s="411">
        <f t="shared" ref="AG668" si="1957">AG667</f>
        <v>0</v>
      </c>
      <c r="AH668" s="411">
        <f t="shared" ref="AH668" si="1958">AH667</f>
        <v>0</v>
      </c>
      <c r="AI668" s="411">
        <f t="shared" ref="AI668" si="1959">AI667</f>
        <v>0</v>
      </c>
      <c r="AJ668" s="411">
        <f t="shared" ref="AJ668" si="1960">AJ667</f>
        <v>0</v>
      </c>
      <c r="AK668" s="411">
        <f t="shared" ref="AK668" si="1961">AK667</f>
        <v>0</v>
      </c>
      <c r="AL668" s="411">
        <f t="shared" ref="AL668" si="1962">AL667</f>
        <v>0</v>
      </c>
      <c r="AM668" s="306"/>
    </row>
    <row r="669" spans="1:39"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outlineLevel="1">
      <c r="A670" s="532">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outlineLevel="1">
      <c r="A671" s="532"/>
      <c r="B671" s="294" t="s">
        <v>311</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3">Z670</f>
        <v>0</v>
      </c>
      <c r="AA671" s="411">
        <f t="shared" ref="AA671" si="1964">AA670</f>
        <v>0</v>
      </c>
      <c r="AB671" s="411">
        <f t="shared" ref="AB671" si="1965">AB670</f>
        <v>0</v>
      </c>
      <c r="AC671" s="411">
        <f t="shared" ref="AC671" si="1966">AC670</f>
        <v>0</v>
      </c>
      <c r="AD671" s="411">
        <f t="shared" ref="AD671" si="1967">AD670</f>
        <v>0</v>
      </c>
      <c r="AE671" s="411">
        <f t="shared" ref="AE671" si="1968">AE670</f>
        <v>0</v>
      </c>
      <c r="AF671" s="411">
        <f t="shared" ref="AF671" si="1969">AF670</f>
        <v>0</v>
      </c>
      <c r="AG671" s="411">
        <f t="shared" ref="AG671" si="1970">AG670</f>
        <v>0</v>
      </c>
      <c r="AH671" s="411">
        <f t="shared" ref="AH671" si="1971">AH670</f>
        <v>0</v>
      </c>
      <c r="AI671" s="411">
        <f t="shared" ref="AI671" si="1972">AI670</f>
        <v>0</v>
      </c>
      <c r="AJ671" s="411">
        <f t="shared" ref="AJ671" si="1973">AJ670</f>
        <v>0</v>
      </c>
      <c r="AK671" s="411">
        <f t="shared" ref="AK671" si="1974">AK670</f>
        <v>0</v>
      </c>
      <c r="AL671" s="411">
        <f t="shared" ref="AL671" si="1975">AL670</f>
        <v>0</v>
      </c>
      <c r="AM671" s="306"/>
    </row>
    <row r="672" spans="1:39"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outlineLevel="1">
      <c r="A674" s="532"/>
      <c r="B674" s="294" t="s">
        <v>311</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6">Z673</f>
        <v>0</v>
      </c>
      <c r="AA674" s="411">
        <f t="shared" ref="AA674" si="1977">AA673</f>
        <v>0</v>
      </c>
      <c r="AB674" s="411">
        <f t="shared" ref="AB674" si="1978">AB673</f>
        <v>0</v>
      </c>
      <c r="AC674" s="411">
        <f t="shared" ref="AC674" si="1979">AC673</f>
        <v>0</v>
      </c>
      <c r="AD674" s="411">
        <f t="shared" ref="AD674" si="1980">AD673</f>
        <v>0</v>
      </c>
      <c r="AE674" s="411">
        <f t="shared" ref="AE674" si="1981">AE673</f>
        <v>0</v>
      </c>
      <c r="AF674" s="411">
        <f t="shared" ref="AF674" si="1982">AF673</f>
        <v>0</v>
      </c>
      <c r="AG674" s="411">
        <f t="shared" ref="AG674" si="1983">AG673</f>
        <v>0</v>
      </c>
      <c r="AH674" s="411">
        <f t="shared" ref="AH674" si="1984">AH673</f>
        <v>0</v>
      </c>
      <c r="AI674" s="411">
        <f t="shared" ref="AI674" si="1985">AI673</f>
        <v>0</v>
      </c>
      <c r="AJ674" s="411">
        <f t="shared" ref="AJ674" si="1986">AJ673</f>
        <v>0</v>
      </c>
      <c r="AK674" s="411">
        <f t="shared" ref="AK674" si="1987">AK673</f>
        <v>0</v>
      </c>
      <c r="AL674" s="411">
        <f t="shared" ref="AL674" si="1988">AL673</f>
        <v>0</v>
      </c>
      <c r="AM674" s="306"/>
    </row>
    <row r="675" spans="1:39"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outlineLevel="1">
      <c r="A677" s="532"/>
      <c r="B677" s="294" t="s">
        <v>311</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89">Z676</f>
        <v>0</v>
      </c>
      <c r="AA677" s="411">
        <f t="shared" ref="AA677" si="1990">AA676</f>
        <v>0</v>
      </c>
      <c r="AB677" s="411">
        <f t="shared" ref="AB677" si="1991">AB676</f>
        <v>0</v>
      </c>
      <c r="AC677" s="411">
        <f t="shared" ref="AC677" si="1992">AC676</f>
        <v>0</v>
      </c>
      <c r="AD677" s="411">
        <f t="shared" ref="AD677" si="1993">AD676</f>
        <v>0</v>
      </c>
      <c r="AE677" s="411">
        <f t="shared" ref="AE677" si="1994">AE676</f>
        <v>0</v>
      </c>
      <c r="AF677" s="411">
        <f t="shared" ref="AF677" si="1995">AF676</f>
        <v>0</v>
      </c>
      <c r="AG677" s="411">
        <f t="shared" ref="AG677" si="1996">AG676</f>
        <v>0</v>
      </c>
      <c r="AH677" s="411">
        <f t="shared" ref="AH677" si="1997">AH676</f>
        <v>0</v>
      </c>
      <c r="AI677" s="411">
        <f t="shared" ref="AI677" si="1998">AI676</f>
        <v>0</v>
      </c>
      <c r="AJ677" s="411">
        <f t="shared" ref="AJ677" si="1999">AJ676</f>
        <v>0</v>
      </c>
      <c r="AK677" s="411">
        <f t="shared" ref="AK677" si="2000">AK676</f>
        <v>0</v>
      </c>
      <c r="AL677" s="411">
        <f t="shared" ref="AL677" si="2001">AL676</f>
        <v>0</v>
      </c>
      <c r="AM677" s="306"/>
    </row>
    <row r="678" spans="1:39"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outlineLevel="1">
      <c r="A680" s="532"/>
      <c r="B680" s="294" t="s">
        <v>311</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2">Z679</f>
        <v>0</v>
      </c>
      <c r="AA680" s="411">
        <f t="shared" ref="AA680" si="2003">AA679</f>
        <v>0</v>
      </c>
      <c r="AB680" s="411">
        <f t="shared" ref="AB680" si="2004">AB679</f>
        <v>0</v>
      </c>
      <c r="AC680" s="411">
        <f t="shared" ref="AC680" si="2005">AC679</f>
        <v>0</v>
      </c>
      <c r="AD680" s="411">
        <f t="shared" ref="AD680" si="2006">AD679</f>
        <v>0</v>
      </c>
      <c r="AE680" s="411">
        <f t="shared" ref="AE680" si="2007">AE679</f>
        <v>0</v>
      </c>
      <c r="AF680" s="411">
        <f t="shared" ref="AF680" si="2008">AF679</f>
        <v>0</v>
      </c>
      <c r="AG680" s="411">
        <f t="shared" ref="AG680" si="2009">AG679</f>
        <v>0</v>
      </c>
      <c r="AH680" s="411">
        <f t="shared" ref="AH680" si="2010">AH679</f>
        <v>0</v>
      </c>
      <c r="AI680" s="411">
        <f t="shared" ref="AI680" si="2011">AI679</f>
        <v>0</v>
      </c>
      <c r="AJ680" s="411">
        <f t="shared" ref="AJ680" si="2012">AJ679</f>
        <v>0</v>
      </c>
      <c r="AK680" s="411">
        <f t="shared" ref="AK680" si="2013">AK679</f>
        <v>0</v>
      </c>
      <c r="AL680" s="411">
        <f t="shared" ref="AL680" si="2014">AL679</f>
        <v>0</v>
      </c>
      <c r="AM680" s="306"/>
    </row>
    <row r="681" spans="1:39"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outlineLevel="1">
      <c r="A683" s="532"/>
      <c r="B683" s="294" t="s">
        <v>311</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5">Z682</f>
        <v>0</v>
      </c>
      <c r="AA683" s="411">
        <f t="shared" ref="AA683" si="2016">AA682</f>
        <v>0</v>
      </c>
      <c r="AB683" s="411">
        <f t="shared" ref="AB683" si="2017">AB682</f>
        <v>0</v>
      </c>
      <c r="AC683" s="411">
        <f t="shared" ref="AC683" si="2018">AC682</f>
        <v>0</v>
      </c>
      <c r="AD683" s="411">
        <f t="shared" ref="AD683" si="2019">AD682</f>
        <v>0</v>
      </c>
      <c r="AE683" s="411">
        <f t="shared" ref="AE683" si="2020">AE682</f>
        <v>0</v>
      </c>
      <c r="AF683" s="411">
        <f t="shared" ref="AF683" si="2021">AF682</f>
        <v>0</v>
      </c>
      <c r="AG683" s="411">
        <f t="shared" ref="AG683" si="2022">AG682</f>
        <v>0</v>
      </c>
      <c r="AH683" s="411">
        <f t="shared" ref="AH683" si="2023">AH682</f>
        <v>0</v>
      </c>
      <c r="AI683" s="411">
        <f t="shared" ref="AI683" si="2024">AI682</f>
        <v>0</v>
      </c>
      <c r="AJ683" s="411">
        <f t="shared" ref="AJ683" si="2025">AJ682</f>
        <v>0</v>
      </c>
      <c r="AK683" s="411">
        <f t="shared" ref="AK683" si="2026">AK682</f>
        <v>0</v>
      </c>
      <c r="AL683" s="411">
        <f t="shared" ref="AL683" si="2027">AL682</f>
        <v>0</v>
      </c>
      <c r="AM683" s="306"/>
    </row>
    <row r="684" spans="1:39"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outlineLevel="1">
      <c r="A686" s="532"/>
      <c r="B686" s="294" t="s">
        <v>311</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8">Z685</f>
        <v>0</v>
      </c>
      <c r="AA686" s="411">
        <f t="shared" ref="AA686" si="2029">AA685</f>
        <v>0</v>
      </c>
      <c r="AB686" s="411">
        <f t="shared" ref="AB686" si="2030">AB685</f>
        <v>0</v>
      </c>
      <c r="AC686" s="411">
        <f t="shared" ref="AC686" si="2031">AC685</f>
        <v>0</v>
      </c>
      <c r="AD686" s="411">
        <f t="shared" ref="AD686" si="2032">AD685</f>
        <v>0</v>
      </c>
      <c r="AE686" s="411">
        <f t="shared" ref="AE686" si="2033">AE685</f>
        <v>0</v>
      </c>
      <c r="AF686" s="411">
        <f t="shared" ref="AF686" si="2034">AF685</f>
        <v>0</v>
      </c>
      <c r="AG686" s="411">
        <f t="shared" ref="AG686" si="2035">AG685</f>
        <v>0</v>
      </c>
      <c r="AH686" s="411">
        <f t="shared" ref="AH686" si="2036">AH685</f>
        <v>0</v>
      </c>
      <c r="AI686" s="411">
        <f t="shared" ref="AI686" si="2037">AI685</f>
        <v>0</v>
      </c>
      <c r="AJ686" s="411">
        <f t="shared" ref="AJ686" si="2038">AJ685</f>
        <v>0</v>
      </c>
      <c r="AK686" s="411">
        <f t="shared" ref="AK686" si="2039">AK685</f>
        <v>0</v>
      </c>
      <c r="AL686" s="411">
        <f t="shared" ref="AL686" si="2040">AL685</f>
        <v>0</v>
      </c>
      <c r="AM686" s="306"/>
    </row>
    <row r="687" spans="1:39"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outlineLevel="1">
      <c r="A689" s="532"/>
      <c r="B689" s="294" t="s">
        <v>311</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1">Z688</f>
        <v>0</v>
      </c>
      <c r="AA689" s="411">
        <f t="shared" ref="AA689" si="2042">AA688</f>
        <v>0</v>
      </c>
      <c r="AB689" s="411">
        <f t="shared" ref="AB689" si="2043">AB688</f>
        <v>0</v>
      </c>
      <c r="AC689" s="411">
        <f t="shared" ref="AC689" si="2044">AC688</f>
        <v>0</v>
      </c>
      <c r="AD689" s="411">
        <f t="shared" ref="AD689" si="2045">AD688</f>
        <v>0</v>
      </c>
      <c r="AE689" s="411">
        <f t="shared" ref="AE689" si="2046">AE688</f>
        <v>0</v>
      </c>
      <c r="AF689" s="411">
        <f t="shared" ref="AF689" si="2047">AF688</f>
        <v>0</v>
      </c>
      <c r="AG689" s="411">
        <f t="shared" ref="AG689" si="2048">AG688</f>
        <v>0</v>
      </c>
      <c r="AH689" s="411">
        <f t="shared" ref="AH689" si="2049">AH688</f>
        <v>0</v>
      </c>
      <c r="AI689" s="411">
        <f t="shared" ref="AI689" si="2050">AI688</f>
        <v>0</v>
      </c>
      <c r="AJ689" s="411">
        <f t="shared" ref="AJ689" si="2051">AJ688</f>
        <v>0</v>
      </c>
      <c r="AK689" s="411">
        <f t="shared" ref="AK689" si="2052">AK688</f>
        <v>0</v>
      </c>
      <c r="AL689" s="411">
        <f t="shared" ref="AL689" si="2053">AL688</f>
        <v>0</v>
      </c>
      <c r="AM689" s="306"/>
    </row>
    <row r="690" spans="1:39"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outlineLevel="1">
      <c r="A691" s="532"/>
      <c r="B691" s="288" t="s">
        <v>502</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outlineLevel="1">
      <c r="A693" s="532"/>
      <c r="B693" s="294" t="s">
        <v>311</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4">Z692</f>
        <v>0</v>
      </c>
      <c r="AA693" s="411">
        <f t="shared" ref="AA693" si="2055">AA692</f>
        <v>0</v>
      </c>
      <c r="AB693" s="411">
        <f t="shared" ref="AB693" si="2056">AB692</f>
        <v>0</v>
      </c>
      <c r="AC693" s="411">
        <f t="shared" ref="AC693" si="2057">AC692</f>
        <v>0</v>
      </c>
      <c r="AD693" s="411">
        <f t="shared" ref="AD693" si="2058">AD692</f>
        <v>0</v>
      </c>
      <c r="AE693" s="411">
        <f t="shared" ref="AE693" si="2059">AE692</f>
        <v>0</v>
      </c>
      <c r="AF693" s="411">
        <f t="shared" ref="AF693" si="2060">AF692</f>
        <v>0</v>
      </c>
      <c r="AG693" s="411">
        <f t="shared" ref="AG693" si="2061">AG692</f>
        <v>0</v>
      </c>
      <c r="AH693" s="411">
        <f t="shared" ref="AH693" si="2062">AH692</f>
        <v>0</v>
      </c>
      <c r="AI693" s="411">
        <f t="shared" ref="AI693" si="2063">AI692</f>
        <v>0</v>
      </c>
      <c r="AJ693" s="411">
        <f t="shared" ref="AJ693" si="2064">AJ692</f>
        <v>0</v>
      </c>
      <c r="AK693" s="411">
        <f t="shared" ref="AK693" si="2065">AK692</f>
        <v>0</v>
      </c>
      <c r="AL693" s="411">
        <f t="shared" ref="AL693" si="2066">AL692</f>
        <v>0</v>
      </c>
      <c r="AM693" s="306"/>
    </row>
    <row r="694" spans="1:39"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outlineLevel="1">
      <c r="A696" s="532"/>
      <c r="B696" s="294" t="s">
        <v>311</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7">Z695</f>
        <v>0</v>
      </c>
      <c r="AA696" s="411">
        <f t="shared" ref="AA696" si="2068">AA695</f>
        <v>0</v>
      </c>
      <c r="AB696" s="411">
        <f t="shared" ref="AB696" si="2069">AB695</f>
        <v>0</v>
      </c>
      <c r="AC696" s="411">
        <f t="shared" ref="AC696" si="2070">AC695</f>
        <v>0</v>
      </c>
      <c r="AD696" s="411">
        <f t="shared" ref="AD696" si="2071">AD695</f>
        <v>0</v>
      </c>
      <c r="AE696" s="411">
        <f t="shared" ref="AE696" si="2072">AE695</f>
        <v>0</v>
      </c>
      <c r="AF696" s="411">
        <f t="shared" ref="AF696" si="2073">AF695</f>
        <v>0</v>
      </c>
      <c r="AG696" s="411">
        <f t="shared" ref="AG696" si="2074">AG695</f>
        <v>0</v>
      </c>
      <c r="AH696" s="411">
        <f t="shared" ref="AH696" si="2075">AH695</f>
        <v>0</v>
      </c>
      <c r="AI696" s="411">
        <f t="shared" ref="AI696" si="2076">AI695</f>
        <v>0</v>
      </c>
      <c r="AJ696" s="411">
        <f t="shared" ref="AJ696" si="2077">AJ695</f>
        <v>0</v>
      </c>
      <c r="AK696" s="411">
        <f t="shared" ref="AK696" si="2078">AK695</f>
        <v>0</v>
      </c>
      <c r="AL696" s="411">
        <f t="shared" ref="AL696" si="2079">AL695</f>
        <v>0</v>
      </c>
      <c r="AM696" s="306"/>
    </row>
    <row r="697" spans="1:39"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outlineLevel="1">
      <c r="A699" s="532"/>
      <c r="B699" s="294" t="s">
        <v>311</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0">Z698</f>
        <v>0</v>
      </c>
      <c r="AA699" s="411">
        <f t="shared" ref="AA699" si="2081">AA698</f>
        <v>0</v>
      </c>
      <c r="AB699" s="411">
        <f t="shared" ref="AB699" si="2082">AB698</f>
        <v>0</v>
      </c>
      <c r="AC699" s="411">
        <f t="shared" ref="AC699" si="2083">AC698</f>
        <v>0</v>
      </c>
      <c r="AD699" s="411">
        <f t="shared" ref="AD699" si="2084">AD698</f>
        <v>0</v>
      </c>
      <c r="AE699" s="411">
        <f t="shared" ref="AE699" si="2085">AE698</f>
        <v>0</v>
      </c>
      <c r="AF699" s="411">
        <f t="shared" ref="AF699" si="2086">AF698</f>
        <v>0</v>
      </c>
      <c r="AG699" s="411">
        <f t="shared" ref="AG699" si="2087">AG698</f>
        <v>0</v>
      </c>
      <c r="AH699" s="411">
        <f t="shared" ref="AH699" si="2088">AH698</f>
        <v>0</v>
      </c>
      <c r="AI699" s="411">
        <f t="shared" ref="AI699" si="2089">AI698</f>
        <v>0</v>
      </c>
      <c r="AJ699" s="411">
        <f t="shared" ref="AJ699" si="2090">AJ698</f>
        <v>0</v>
      </c>
      <c r="AK699" s="411">
        <f t="shared" ref="AK699" si="2091">AK698</f>
        <v>0</v>
      </c>
      <c r="AL699" s="411">
        <f t="shared" ref="AL699" si="2092">AL698</f>
        <v>0</v>
      </c>
      <c r="AM699" s="306"/>
    </row>
    <row r="700" spans="1:39"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outlineLevel="1">
      <c r="A701" s="532"/>
      <c r="B701" s="288" t="s">
        <v>503</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outlineLevel="1">
      <c r="A703" s="532"/>
      <c r="B703" s="294" t="s">
        <v>311</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3">Z702</f>
        <v>0</v>
      </c>
      <c r="AA703" s="411">
        <f t="shared" ref="AA703" si="2094">AA702</f>
        <v>0</v>
      </c>
      <c r="AB703" s="411">
        <f t="shared" ref="AB703" si="2095">AB702</f>
        <v>0</v>
      </c>
      <c r="AC703" s="411">
        <f t="shared" ref="AC703" si="2096">AC702</f>
        <v>0</v>
      </c>
      <c r="AD703" s="411">
        <f t="shared" ref="AD703" si="2097">AD702</f>
        <v>0</v>
      </c>
      <c r="AE703" s="411">
        <f t="shared" ref="AE703" si="2098">AE702</f>
        <v>0</v>
      </c>
      <c r="AF703" s="411">
        <f t="shared" ref="AF703" si="2099">AF702</f>
        <v>0</v>
      </c>
      <c r="AG703" s="411">
        <f t="shared" ref="AG703" si="2100">AG702</f>
        <v>0</v>
      </c>
      <c r="AH703" s="411">
        <f t="shared" ref="AH703" si="2101">AH702</f>
        <v>0</v>
      </c>
      <c r="AI703" s="411">
        <f t="shared" ref="AI703" si="2102">AI702</f>
        <v>0</v>
      </c>
      <c r="AJ703" s="411">
        <f t="shared" ref="AJ703" si="2103">AJ702</f>
        <v>0</v>
      </c>
      <c r="AK703" s="411">
        <f t="shared" ref="AK703" si="2104">AK702</f>
        <v>0</v>
      </c>
      <c r="AL703" s="411">
        <f t="shared" ref="AL703" si="2105">AL702</f>
        <v>0</v>
      </c>
      <c r="AM703" s="306"/>
    </row>
    <row r="704" spans="1:39"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outlineLevel="1">
      <c r="A706" s="532"/>
      <c r="B706" s="294" t="s">
        <v>311</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6">Z705</f>
        <v>0</v>
      </c>
      <c r="AA706" s="411">
        <f t="shared" ref="AA706" si="2107">AA705</f>
        <v>0</v>
      </c>
      <c r="AB706" s="411">
        <f t="shared" ref="AB706" si="2108">AB705</f>
        <v>0</v>
      </c>
      <c r="AC706" s="411">
        <f t="shared" ref="AC706" si="2109">AC705</f>
        <v>0</v>
      </c>
      <c r="AD706" s="411">
        <f t="shared" ref="AD706" si="2110">AD705</f>
        <v>0</v>
      </c>
      <c r="AE706" s="411">
        <f t="shared" ref="AE706" si="2111">AE705</f>
        <v>0</v>
      </c>
      <c r="AF706" s="411">
        <f t="shared" ref="AF706" si="2112">AF705</f>
        <v>0</v>
      </c>
      <c r="AG706" s="411">
        <f t="shared" ref="AG706" si="2113">AG705</f>
        <v>0</v>
      </c>
      <c r="AH706" s="411">
        <f t="shared" ref="AH706" si="2114">AH705</f>
        <v>0</v>
      </c>
      <c r="AI706" s="411">
        <f t="shared" ref="AI706" si="2115">AI705</f>
        <v>0</v>
      </c>
      <c r="AJ706" s="411">
        <f t="shared" ref="AJ706" si="2116">AJ705</f>
        <v>0</v>
      </c>
      <c r="AK706" s="411">
        <f t="shared" ref="AK706" si="2117">AK705</f>
        <v>0</v>
      </c>
      <c r="AL706" s="411">
        <f t="shared" ref="AL706" si="2118">AL705</f>
        <v>0</v>
      </c>
      <c r="AM706" s="306"/>
    </row>
    <row r="707" spans="1:39"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outlineLevel="1">
      <c r="A709" s="532"/>
      <c r="B709" s="294" t="s">
        <v>311</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19">Z708</f>
        <v>0</v>
      </c>
      <c r="AA709" s="411">
        <f t="shared" ref="AA709" si="2120">AA708</f>
        <v>0</v>
      </c>
      <c r="AB709" s="411">
        <f t="shared" ref="AB709" si="2121">AB708</f>
        <v>0</v>
      </c>
      <c r="AC709" s="411">
        <f t="shared" ref="AC709" si="2122">AC708</f>
        <v>0</v>
      </c>
      <c r="AD709" s="411">
        <f t="shared" ref="AD709" si="2123">AD708</f>
        <v>0</v>
      </c>
      <c r="AE709" s="411">
        <f t="shared" ref="AE709" si="2124">AE708</f>
        <v>0</v>
      </c>
      <c r="AF709" s="411">
        <f t="shared" ref="AF709" si="2125">AF708</f>
        <v>0</v>
      </c>
      <c r="AG709" s="411">
        <f t="shared" ref="AG709" si="2126">AG708</f>
        <v>0</v>
      </c>
      <c r="AH709" s="411">
        <f t="shared" ref="AH709" si="2127">AH708</f>
        <v>0</v>
      </c>
      <c r="AI709" s="411">
        <f t="shared" ref="AI709" si="2128">AI708</f>
        <v>0</v>
      </c>
      <c r="AJ709" s="411">
        <f t="shared" ref="AJ709" si="2129">AJ708</f>
        <v>0</v>
      </c>
      <c r="AK709" s="411">
        <f t="shared" ref="AK709" si="2130">AK708</f>
        <v>0</v>
      </c>
      <c r="AL709" s="411">
        <f t="shared" ref="AL709" si="2131">AL708</f>
        <v>0</v>
      </c>
      <c r="AM709" s="306"/>
    </row>
    <row r="710" spans="1:39"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outlineLevel="1">
      <c r="A712" s="532"/>
      <c r="B712" s="294" t="s">
        <v>311</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2">Z711</f>
        <v>0</v>
      </c>
      <c r="AA712" s="411">
        <f t="shared" ref="AA712" si="2133">AA711</f>
        <v>0</v>
      </c>
      <c r="AB712" s="411">
        <f t="shared" ref="AB712" si="2134">AB711</f>
        <v>0</v>
      </c>
      <c r="AC712" s="411">
        <f t="shared" ref="AC712" si="2135">AC711</f>
        <v>0</v>
      </c>
      <c r="AD712" s="411">
        <f t="shared" ref="AD712" si="2136">AD711</f>
        <v>0</v>
      </c>
      <c r="AE712" s="411">
        <f t="shared" ref="AE712" si="2137">AE711</f>
        <v>0</v>
      </c>
      <c r="AF712" s="411">
        <f t="shared" ref="AF712" si="2138">AF711</f>
        <v>0</v>
      </c>
      <c r="AG712" s="411">
        <f t="shared" ref="AG712" si="2139">AG711</f>
        <v>0</v>
      </c>
      <c r="AH712" s="411">
        <f t="shared" ref="AH712" si="2140">AH711</f>
        <v>0</v>
      </c>
      <c r="AI712" s="411">
        <f t="shared" ref="AI712" si="2141">AI711</f>
        <v>0</v>
      </c>
      <c r="AJ712" s="411">
        <f t="shared" ref="AJ712" si="2142">AJ711</f>
        <v>0</v>
      </c>
      <c r="AK712" s="411">
        <f t="shared" ref="AK712" si="2143">AK711</f>
        <v>0</v>
      </c>
      <c r="AL712" s="411">
        <f t="shared" ref="AL712" si="2144">AL711</f>
        <v>0</v>
      </c>
      <c r="AM712" s="306"/>
    </row>
    <row r="713" spans="1:39"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outlineLevel="1">
      <c r="A715" s="532"/>
      <c r="B715" s="294" t="s">
        <v>311</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5">Z714</f>
        <v>0</v>
      </c>
      <c r="AA715" s="411">
        <f t="shared" ref="AA715" si="2146">AA714</f>
        <v>0</v>
      </c>
      <c r="AB715" s="411">
        <f t="shared" ref="AB715" si="2147">AB714</f>
        <v>0</v>
      </c>
      <c r="AC715" s="411">
        <f t="shared" ref="AC715" si="2148">AC714</f>
        <v>0</v>
      </c>
      <c r="AD715" s="411">
        <f t="shared" ref="AD715" si="2149">AD714</f>
        <v>0</v>
      </c>
      <c r="AE715" s="411">
        <f t="shared" ref="AE715" si="2150">AE714</f>
        <v>0</v>
      </c>
      <c r="AF715" s="411">
        <f t="shared" ref="AF715" si="2151">AF714</f>
        <v>0</v>
      </c>
      <c r="AG715" s="411">
        <f t="shared" ref="AG715" si="2152">AG714</f>
        <v>0</v>
      </c>
      <c r="AH715" s="411">
        <f t="shared" ref="AH715" si="2153">AH714</f>
        <v>0</v>
      </c>
      <c r="AI715" s="411">
        <f t="shared" ref="AI715" si="2154">AI714</f>
        <v>0</v>
      </c>
      <c r="AJ715" s="411">
        <f t="shared" ref="AJ715" si="2155">AJ714</f>
        <v>0</v>
      </c>
      <c r="AK715" s="411">
        <f t="shared" ref="AK715" si="2156">AK714</f>
        <v>0</v>
      </c>
      <c r="AL715" s="411">
        <f t="shared" ref="AL715" si="2157">AL714</f>
        <v>0</v>
      </c>
      <c r="AM715" s="306"/>
    </row>
    <row r="716" spans="1:39"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outlineLevel="1">
      <c r="A718" s="532"/>
      <c r="B718" s="294" t="s">
        <v>311</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8">Z717</f>
        <v>0</v>
      </c>
      <c r="AA718" s="411">
        <f t="shared" ref="AA718" si="2159">AA717</f>
        <v>0</v>
      </c>
      <c r="AB718" s="411">
        <f t="shared" ref="AB718" si="2160">AB717</f>
        <v>0</v>
      </c>
      <c r="AC718" s="411">
        <f t="shared" ref="AC718" si="2161">AC717</f>
        <v>0</v>
      </c>
      <c r="AD718" s="411">
        <f t="shared" ref="AD718" si="2162">AD717</f>
        <v>0</v>
      </c>
      <c r="AE718" s="411">
        <f t="shared" ref="AE718" si="2163">AE717</f>
        <v>0</v>
      </c>
      <c r="AF718" s="411">
        <f t="shared" ref="AF718" si="2164">AF717</f>
        <v>0</v>
      </c>
      <c r="AG718" s="411">
        <f t="shared" ref="AG718" si="2165">AG717</f>
        <v>0</v>
      </c>
      <c r="AH718" s="411">
        <f t="shared" ref="AH718" si="2166">AH717</f>
        <v>0</v>
      </c>
      <c r="AI718" s="411">
        <f t="shared" ref="AI718" si="2167">AI717</f>
        <v>0</v>
      </c>
      <c r="AJ718" s="411">
        <f t="shared" ref="AJ718" si="2168">AJ717</f>
        <v>0</v>
      </c>
      <c r="AK718" s="411">
        <f t="shared" ref="AK718" si="2169">AK717</f>
        <v>0</v>
      </c>
      <c r="AL718" s="411">
        <f t="shared" ref="AL718" si="2170">AL717</f>
        <v>0</v>
      </c>
      <c r="AM718" s="306"/>
    </row>
    <row r="719" spans="1:39"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outlineLevel="1">
      <c r="A721" s="532"/>
      <c r="B721" s="294" t="s">
        <v>311</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1">Z720</f>
        <v>0</v>
      </c>
      <c r="AA721" s="411">
        <f t="shared" ref="AA721" si="2172">AA720</f>
        <v>0</v>
      </c>
      <c r="AB721" s="411">
        <f t="shared" ref="AB721" si="2173">AB720</f>
        <v>0</v>
      </c>
      <c r="AC721" s="411">
        <f t="shared" ref="AC721" si="2174">AC720</f>
        <v>0</v>
      </c>
      <c r="AD721" s="411">
        <f t="shared" ref="AD721" si="2175">AD720</f>
        <v>0</v>
      </c>
      <c r="AE721" s="411">
        <f t="shared" ref="AE721" si="2176">AE720</f>
        <v>0</v>
      </c>
      <c r="AF721" s="411">
        <f t="shared" ref="AF721" si="2177">AF720</f>
        <v>0</v>
      </c>
      <c r="AG721" s="411">
        <f t="shared" ref="AG721" si="2178">AG720</f>
        <v>0</v>
      </c>
      <c r="AH721" s="411">
        <f t="shared" ref="AH721" si="2179">AH720</f>
        <v>0</v>
      </c>
      <c r="AI721" s="411">
        <f t="shared" ref="AI721" si="2180">AI720</f>
        <v>0</v>
      </c>
      <c r="AJ721" s="411">
        <f t="shared" ref="AJ721" si="2181">AJ720</f>
        <v>0</v>
      </c>
      <c r="AK721" s="411">
        <f t="shared" ref="AK721" si="2182">AK720</f>
        <v>0</v>
      </c>
      <c r="AL721" s="411">
        <f t="shared" ref="AL721" si="2183">AL720</f>
        <v>0</v>
      </c>
      <c r="AM721" s="306"/>
    </row>
    <row r="722" spans="1:39"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outlineLevel="1">
      <c r="A724" s="532"/>
      <c r="B724" s="294" t="s">
        <v>311</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4">Z723</f>
        <v>0</v>
      </c>
      <c r="AA724" s="411">
        <f t="shared" ref="AA724" si="2185">AA723</f>
        <v>0</v>
      </c>
      <c r="AB724" s="411">
        <f t="shared" ref="AB724" si="2186">AB723</f>
        <v>0</v>
      </c>
      <c r="AC724" s="411">
        <f t="shared" ref="AC724" si="2187">AC723</f>
        <v>0</v>
      </c>
      <c r="AD724" s="411">
        <f t="shared" ref="AD724" si="2188">AD723</f>
        <v>0</v>
      </c>
      <c r="AE724" s="411">
        <f t="shared" ref="AE724" si="2189">AE723</f>
        <v>0</v>
      </c>
      <c r="AF724" s="411">
        <f t="shared" ref="AF724" si="2190">AF723</f>
        <v>0</v>
      </c>
      <c r="AG724" s="411">
        <f t="shared" ref="AG724" si="2191">AG723</f>
        <v>0</v>
      </c>
      <c r="AH724" s="411">
        <f t="shared" ref="AH724" si="2192">AH723</f>
        <v>0</v>
      </c>
      <c r="AI724" s="411">
        <f t="shared" ref="AI724" si="2193">AI723</f>
        <v>0</v>
      </c>
      <c r="AJ724" s="411">
        <f t="shared" ref="AJ724" si="2194">AJ723</f>
        <v>0</v>
      </c>
      <c r="AK724" s="411">
        <f t="shared" ref="AK724" si="2195">AK723</f>
        <v>0</v>
      </c>
      <c r="AL724" s="411">
        <f t="shared" ref="AL724" si="2196">AL723</f>
        <v>0</v>
      </c>
      <c r="AM724" s="306"/>
    </row>
    <row r="725" spans="1:39"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outlineLevel="1">
      <c r="A727" s="532"/>
      <c r="B727" s="294" t="s">
        <v>311</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7">Z726</f>
        <v>0</v>
      </c>
      <c r="AA727" s="411">
        <f t="shared" ref="AA727" si="2198">AA726</f>
        <v>0</v>
      </c>
      <c r="AB727" s="411">
        <f t="shared" ref="AB727" si="2199">AB726</f>
        <v>0</v>
      </c>
      <c r="AC727" s="411">
        <f t="shared" ref="AC727" si="2200">AC726</f>
        <v>0</v>
      </c>
      <c r="AD727" s="411">
        <f t="shared" ref="AD727" si="2201">AD726</f>
        <v>0</v>
      </c>
      <c r="AE727" s="411">
        <f t="shared" ref="AE727" si="2202">AE726</f>
        <v>0</v>
      </c>
      <c r="AF727" s="411">
        <f t="shared" ref="AF727" si="2203">AF726</f>
        <v>0</v>
      </c>
      <c r="AG727" s="411">
        <f t="shared" ref="AG727" si="2204">AG726</f>
        <v>0</v>
      </c>
      <c r="AH727" s="411">
        <f t="shared" ref="AH727" si="2205">AH726</f>
        <v>0</v>
      </c>
      <c r="AI727" s="411">
        <f t="shared" ref="AI727" si="2206">AI726</f>
        <v>0</v>
      </c>
      <c r="AJ727" s="411">
        <f t="shared" ref="AJ727" si="2207">AJ726</f>
        <v>0</v>
      </c>
      <c r="AK727" s="411">
        <f t="shared" ref="AK727" si="2208">AK726</f>
        <v>0</v>
      </c>
      <c r="AL727" s="411">
        <f t="shared" ref="AL727" si="2209">AL726</f>
        <v>0</v>
      </c>
      <c r="AM727" s="306"/>
    </row>
    <row r="728" spans="1:39"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outlineLevel="1">
      <c r="A730" s="532"/>
      <c r="B730" s="294" t="s">
        <v>311</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0">Z729</f>
        <v>0</v>
      </c>
      <c r="AA730" s="411">
        <f t="shared" ref="AA730" si="2211">AA729</f>
        <v>0</v>
      </c>
      <c r="AB730" s="411">
        <f t="shared" ref="AB730" si="2212">AB729</f>
        <v>0</v>
      </c>
      <c r="AC730" s="411">
        <f t="shared" ref="AC730" si="2213">AC729</f>
        <v>0</v>
      </c>
      <c r="AD730" s="411">
        <f t="shared" ref="AD730" si="2214">AD729</f>
        <v>0</v>
      </c>
      <c r="AE730" s="411">
        <f t="shared" ref="AE730" si="2215">AE729</f>
        <v>0</v>
      </c>
      <c r="AF730" s="411">
        <f t="shared" ref="AF730" si="2216">AF729</f>
        <v>0</v>
      </c>
      <c r="AG730" s="411">
        <f t="shared" ref="AG730" si="2217">AG729</f>
        <v>0</v>
      </c>
      <c r="AH730" s="411">
        <f t="shared" ref="AH730" si="2218">AH729</f>
        <v>0</v>
      </c>
      <c r="AI730" s="411">
        <f t="shared" ref="AI730" si="2219">AI729</f>
        <v>0</v>
      </c>
      <c r="AJ730" s="411">
        <f t="shared" ref="AJ730" si="2220">AJ729</f>
        <v>0</v>
      </c>
      <c r="AK730" s="411">
        <f t="shared" ref="AK730" si="2221">AK729</f>
        <v>0</v>
      </c>
      <c r="AL730" s="411">
        <f t="shared" ref="AL730" si="2222">AL729</f>
        <v>0</v>
      </c>
      <c r="AM730" s="306"/>
    </row>
    <row r="731" spans="1:39"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outlineLevel="1">
      <c r="A733" s="532"/>
      <c r="B733" s="294" t="s">
        <v>311</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3">Z732</f>
        <v>0</v>
      </c>
      <c r="AA733" s="411">
        <f t="shared" ref="AA733" si="2224">AA732</f>
        <v>0</v>
      </c>
      <c r="AB733" s="411">
        <f t="shared" ref="AB733" si="2225">AB732</f>
        <v>0</v>
      </c>
      <c r="AC733" s="411">
        <f t="shared" ref="AC733" si="2226">AC732</f>
        <v>0</v>
      </c>
      <c r="AD733" s="411">
        <f t="shared" ref="AD733" si="2227">AD732</f>
        <v>0</v>
      </c>
      <c r="AE733" s="411">
        <f t="shared" ref="AE733" si="2228">AE732</f>
        <v>0</v>
      </c>
      <c r="AF733" s="411">
        <f t="shared" ref="AF733" si="2229">AF732</f>
        <v>0</v>
      </c>
      <c r="AG733" s="411">
        <f t="shared" ref="AG733" si="2230">AG732</f>
        <v>0</v>
      </c>
      <c r="AH733" s="411">
        <f t="shared" ref="AH733" si="2231">AH732</f>
        <v>0</v>
      </c>
      <c r="AI733" s="411">
        <f t="shared" ref="AI733" si="2232">AI732</f>
        <v>0</v>
      </c>
      <c r="AJ733" s="411">
        <f t="shared" ref="AJ733" si="2233">AJ732</f>
        <v>0</v>
      </c>
      <c r="AK733" s="411">
        <f t="shared" ref="AK733" si="2234">AK732</f>
        <v>0</v>
      </c>
      <c r="AL733" s="411">
        <f t="shared" ref="AL733" si="2235">AL732</f>
        <v>0</v>
      </c>
      <c r="AM733" s="306"/>
    </row>
    <row r="734" spans="1:39"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outlineLevel="1">
      <c r="A736" s="532"/>
      <c r="B736" s="294" t="s">
        <v>311</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6">Z735</f>
        <v>0</v>
      </c>
      <c r="AA736" s="411">
        <f t="shared" ref="AA736" si="2237">AA735</f>
        <v>0</v>
      </c>
      <c r="AB736" s="411">
        <f t="shared" ref="AB736" si="2238">AB735</f>
        <v>0</v>
      </c>
      <c r="AC736" s="411">
        <f t="shared" ref="AC736" si="2239">AC735</f>
        <v>0</v>
      </c>
      <c r="AD736" s="411">
        <f t="shared" ref="AD736" si="2240">AD735</f>
        <v>0</v>
      </c>
      <c r="AE736" s="411">
        <f t="shared" ref="AE736" si="2241">AE735</f>
        <v>0</v>
      </c>
      <c r="AF736" s="411">
        <f t="shared" ref="AF736" si="2242">AF735</f>
        <v>0</v>
      </c>
      <c r="AG736" s="411">
        <f t="shared" ref="AG736" si="2243">AG735</f>
        <v>0</v>
      </c>
      <c r="AH736" s="411">
        <f t="shared" ref="AH736" si="2244">AH735</f>
        <v>0</v>
      </c>
      <c r="AI736" s="411">
        <f t="shared" ref="AI736" si="2245">AI735</f>
        <v>0</v>
      </c>
      <c r="AJ736" s="411">
        <f t="shared" ref="AJ736" si="2246">AJ735</f>
        <v>0</v>
      </c>
      <c r="AK736" s="411">
        <f t="shared" ref="AK736" si="2247">AK735</f>
        <v>0</v>
      </c>
      <c r="AL736" s="411">
        <f t="shared" ref="AL736" si="2248">AL735</f>
        <v>0</v>
      </c>
      <c r="AM736" s="306"/>
    </row>
    <row r="737" spans="1:40"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outlineLevel="1">
      <c r="A739" s="532"/>
      <c r="B739" s="294" t="s">
        <v>311</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49">Z738</f>
        <v>0</v>
      </c>
      <c r="AA739" s="411">
        <f t="shared" ref="AA739" si="2250">AA738</f>
        <v>0</v>
      </c>
      <c r="AB739" s="411">
        <f t="shared" ref="AB739" si="2251">AB738</f>
        <v>0</v>
      </c>
      <c r="AC739" s="411">
        <f t="shared" ref="AC739" si="2252">AC738</f>
        <v>0</v>
      </c>
      <c r="AD739" s="411">
        <f t="shared" ref="AD739" si="2253">AD738</f>
        <v>0</v>
      </c>
      <c r="AE739" s="411">
        <f t="shared" ref="AE739" si="2254">AE738</f>
        <v>0</v>
      </c>
      <c r="AF739" s="411">
        <f t="shared" ref="AF739" si="2255">AF738</f>
        <v>0</v>
      </c>
      <c r="AG739" s="411">
        <f t="shared" ref="AG739" si="2256">AG738</f>
        <v>0</v>
      </c>
      <c r="AH739" s="411">
        <f t="shared" ref="AH739" si="2257">AH738</f>
        <v>0</v>
      </c>
      <c r="AI739" s="411">
        <f t="shared" ref="AI739" si="2258">AI738</f>
        <v>0</v>
      </c>
      <c r="AJ739" s="411">
        <f t="shared" ref="AJ739" si="2259">AJ738</f>
        <v>0</v>
      </c>
      <c r="AK739" s="411">
        <f t="shared" ref="AK739" si="2260">AK738</f>
        <v>0</v>
      </c>
      <c r="AL739" s="411">
        <f t="shared" ref="AL739" si="2261">AL738</f>
        <v>0</v>
      </c>
      <c r="AM739" s="306"/>
    </row>
    <row r="740" spans="1:40"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outlineLevel="1">
      <c r="A742" s="532"/>
      <c r="B742" s="294" t="s">
        <v>311</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2">Z741</f>
        <v>0</v>
      </c>
      <c r="AA742" s="411">
        <f t="shared" ref="AA742" si="2263">AA741</f>
        <v>0</v>
      </c>
      <c r="AB742" s="411">
        <f t="shared" ref="AB742" si="2264">AB741</f>
        <v>0</v>
      </c>
      <c r="AC742" s="411">
        <f t="shared" ref="AC742" si="2265">AC741</f>
        <v>0</v>
      </c>
      <c r="AD742" s="411">
        <f t="shared" ref="AD742" si="2266">AD741</f>
        <v>0</v>
      </c>
      <c r="AE742" s="411">
        <f t="shared" ref="AE742" si="2267">AE741</f>
        <v>0</v>
      </c>
      <c r="AF742" s="411">
        <f t="shared" ref="AF742" si="2268">AF741</f>
        <v>0</v>
      </c>
      <c r="AG742" s="411">
        <f t="shared" ref="AG742" si="2269">AG741</f>
        <v>0</v>
      </c>
      <c r="AH742" s="411">
        <f t="shared" ref="AH742" si="2270">AH741</f>
        <v>0</v>
      </c>
      <c r="AI742" s="411">
        <f t="shared" ref="AI742" si="2271">AI741</f>
        <v>0</v>
      </c>
      <c r="AJ742" s="411">
        <f t="shared" ref="AJ742" si="2272">AJ741</f>
        <v>0</v>
      </c>
      <c r="AK742" s="411">
        <f t="shared" ref="AK742" si="2273">AK741</f>
        <v>0</v>
      </c>
      <c r="AL742" s="411">
        <f t="shared" ref="AL742" si="2274">AL741</f>
        <v>0</v>
      </c>
      <c r="AM742" s="306"/>
    </row>
    <row r="743" spans="1:40"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312</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313</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314</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0</v>
      </c>
      <c r="Z747" s="341">
        <f>HLOOKUP(Z$35,'3.  Distribution Rates'!$C$122:$P$133,10,FALSE)</f>
        <v>0</v>
      </c>
      <c r="AA747" s="341">
        <f>HLOOKUP(AA$35,'3.  Distribution Rates'!$C$122:$P$133,10,FALSE)</f>
        <v>0</v>
      </c>
      <c r="AB747" s="341">
        <f>HLOOKUP(AB$35,'3.  Distribution Rates'!$C$122:$P$133,10,FALSE)</f>
        <v>0</v>
      </c>
      <c r="AC747" s="341">
        <f>HLOOKUP(AC$35,'3.  Distribution Rates'!$C$122:$P$133,10,FALSE)</f>
        <v>0</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315</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75">SUM(Y748:AL748)</f>
        <v>0</v>
      </c>
      <c r="AN748" s="443"/>
    </row>
    <row r="749" spans="1:40">
      <c r="B749" s="324" t="s">
        <v>316</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75"/>
        <v>0</v>
      </c>
      <c r="AN749" s="443"/>
    </row>
    <row r="750" spans="1:40">
      <c r="B750" s="324" t="s">
        <v>317</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75"/>
        <v>0</v>
      </c>
      <c r="AN750" s="443"/>
    </row>
    <row r="751" spans="1:40">
      <c r="B751" s="324" t="s">
        <v>318</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0</v>
      </c>
      <c r="Z751" s="378">
        <f>'4.  2011-2014 LRAM'!Z529*Z747</f>
        <v>0</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75"/>
        <v>0</v>
      </c>
      <c r="AN751" s="443"/>
    </row>
    <row r="752" spans="1:40">
      <c r="B752" s="324" t="s">
        <v>319</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76">Y210*Y747</f>
        <v>0</v>
      </c>
      <c r="Z752" s="378">
        <f t="shared" si="2276"/>
        <v>0</v>
      </c>
      <c r="AA752" s="378">
        <f t="shared" si="2276"/>
        <v>0</v>
      </c>
      <c r="AB752" s="378">
        <f t="shared" si="2276"/>
        <v>0</v>
      </c>
      <c r="AC752" s="378">
        <f t="shared" si="2276"/>
        <v>0</v>
      </c>
      <c r="AD752" s="378">
        <f t="shared" si="2276"/>
        <v>0</v>
      </c>
      <c r="AE752" s="378">
        <f t="shared" si="2276"/>
        <v>0</v>
      </c>
      <c r="AF752" s="378">
        <f t="shared" si="2276"/>
        <v>0</v>
      </c>
      <c r="AG752" s="378">
        <f t="shared" si="2276"/>
        <v>0</v>
      </c>
      <c r="AH752" s="378">
        <f t="shared" si="2276"/>
        <v>0</v>
      </c>
      <c r="AI752" s="378">
        <f t="shared" si="2276"/>
        <v>0</v>
      </c>
      <c r="AJ752" s="378">
        <f t="shared" si="2276"/>
        <v>0</v>
      </c>
      <c r="AK752" s="378">
        <f t="shared" si="2276"/>
        <v>0</v>
      </c>
      <c r="AL752" s="378">
        <f t="shared" si="2276"/>
        <v>0</v>
      </c>
      <c r="AM752" s="629">
        <f t="shared" si="2275"/>
        <v>0</v>
      </c>
      <c r="AN752" s="443"/>
    </row>
    <row r="753" spans="1:40">
      <c r="B753" s="324" t="s">
        <v>320</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7">Y393*Y747</f>
        <v>0</v>
      </c>
      <c r="Z753" s="378">
        <f t="shared" si="2277"/>
        <v>0</v>
      </c>
      <c r="AA753" s="378">
        <f t="shared" si="2277"/>
        <v>0</v>
      </c>
      <c r="AB753" s="378">
        <f t="shared" si="2277"/>
        <v>0</v>
      </c>
      <c r="AC753" s="378">
        <f t="shared" si="2277"/>
        <v>0</v>
      </c>
      <c r="AD753" s="378">
        <f t="shared" si="2277"/>
        <v>0</v>
      </c>
      <c r="AE753" s="378">
        <f t="shared" si="2277"/>
        <v>0</v>
      </c>
      <c r="AF753" s="378">
        <f t="shared" si="2277"/>
        <v>0</v>
      </c>
      <c r="AG753" s="378">
        <f t="shared" si="2277"/>
        <v>0</v>
      </c>
      <c r="AH753" s="378">
        <f t="shared" si="2277"/>
        <v>0</v>
      </c>
      <c r="AI753" s="378">
        <f t="shared" si="2277"/>
        <v>0</v>
      </c>
      <c r="AJ753" s="378">
        <f t="shared" si="2277"/>
        <v>0</v>
      </c>
      <c r="AK753" s="378">
        <f t="shared" si="2277"/>
        <v>0</v>
      </c>
      <c r="AL753" s="378">
        <f t="shared" si="2277"/>
        <v>0</v>
      </c>
      <c r="AM753" s="629">
        <f t="shared" si="2275"/>
        <v>0</v>
      </c>
      <c r="AN753" s="443"/>
    </row>
    <row r="754" spans="1:40">
      <c r="B754" s="324" t="s">
        <v>321</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8">Y576*Y747</f>
        <v>0</v>
      </c>
      <c r="Z754" s="378">
        <f t="shared" si="2278"/>
        <v>0</v>
      </c>
      <c r="AA754" s="378">
        <f t="shared" si="2278"/>
        <v>0</v>
      </c>
      <c r="AB754" s="378">
        <f t="shared" si="2278"/>
        <v>0</v>
      </c>
      <c r="AC754" s="378">
        <f t="shared" si="2278"/>
        <v>0</v>
      </c>
      <c r="AD754" s="378">
        <f t="shared" si="2278"/>
        <v>0</v>
      </c>
      <c r="AE754" s="378">
        <f t="shared" si="2278"/>
        <v>0</v>
      </c>
      <c r="AF754" s="378">
        <f t="shared" si="2278"/>
        <v>0</v>
      </c>
      <c r="AG754" s="378">
        <f t="shared" si="2278"/>
        <v>0</v>
      </c>
      <c r="AH754" s="378">
        <f t="shared" si="2278"/>
        <v>0</v>
      </c>
      <c r="AI754" s="378">
        <f t="shared" si="2278"/>
        <v>0</v>
      </c>
      <c r="AJ754" s="378">
        <f t="shared" si="2278"/>
        <v>0</v>
      </c>
      <c r="AK754" s="378">
        <f t="shared" si="2278"/>
        <v>0</v>
      </c>
      <c r="AL754" s="378">
        <f t="shared" si="2278"/>
        <v>0</v>
      </c>
      <c r="AM754" s="629">
        <f t="shared" si="2275"/>
        <v>0</v>
      </c>
      <c r="AN754" s="443"/>
    </row>
    <row r="755" spans="1:40">
      <c r="B755" s="324" t="s">
        <v>322</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2279">Z744*Z747</f>
        <v>0</v>
      </c>
      <c r="AA755" s="378">
        <f t="shared" si="2279"/>
        <v>0</v>
      </c>
      <c r="AB755" s="378">
        <f t="shared" si="2279"/>
        <v>0</v>
      </c>
      <c r="AC755" s="378">
        <f t="shared" si="2279"/>
        <v>0</v>
      </c>
      <c r="AD755" s="378">
        <f t="shared" si="2279"/>
        <v>0</v>
      </c>
      <c r="AE755" s="378">
        <f t="shared" si="2279"/>
        <v>0</v>
      </c>
      <c r="AF755" s="378">
        <f t="shared" si="2279"/>
        <v>0</v>
      </c>
      <c r="AG755" s="378">
        <f t="shared" si="2279"/>
        <v>0</v>
      </c>
      <c r="AH755" s="378">
        <f t="shared" si="2279"/>
        <v>0</v>
      </c>
      <c r="AI755" s="378">
        <f t="shared" si="2279"/>
        <v>0</v>
      </c>
      <c r="AJ755" s="378">
        <f t="shared" si="2279"/>
        <v>0</v>
      </c>
      <c r="AK755" s="378">
        <f t="shared" si="2279"/>
        <v>0</v>
      </c>
      <c r="AL755" s="378">
        <f t="shared" si="2279"/>
        <v>0</v>
      </c>
      <c r="AM755" s="629">
        <f t="shared" si="2275"/>
        <v>0</v>
      </c>
      <c r="AN755" s="443"/>
    </row>
    <row r="756" spans="1:40" ht="15.75">
      <c r="B756" s="349" t="s">
        <v>323</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0</v>
      </c>
      <c r="Z756" s="346">
        <f>SUM(Z748:Z755)</f>
        <v>0</v>
      </c>
      <c r="AA756" s="346">
        <f t="shared" ref="AA756:AE756" si="2280">SUM(AA748:AA755)</f>
        <v>0</v>
      </c>
      <c r="AB756" s="346">
        <f t="shared" si="2280"/>
        <v>0</v>
      </c>
      <c r="AC756" s="346">
        <f t="shared" si="2280"/>
        <v>0</v>
      </c>
      <c r="AD756" s="346">
        <f t="shared" si="2280"/>
        <v>0</v>
      </c>
      <c r="AE756" s="346">
        <f t="shared" si="2280"/>
        <v>0</v>
      </c>
      <c r="AF756" s="346">
        <f t="shared" ref="AF756:AL756" si="2281">SUM(AF748:AF755)</f>
        <v>0</v>
      </c>
      <c r="AG756" s="346">
        <f t="shared" si="2281"/>
        <v>0</v>
      </c>
      <c r="AH756" s="346">
        <f t="shared" si="2281"/>
        <v>0</v>
      </c>
      <c r="AI756" s="346">
        <f t="shared" si="2281"/>
        <v>0</v>
      </c>
      <c r="AJ756" s="346">
        <f t="shared" si="2281"/>
        <v>0</v>
      </c>
      <c r="AK756" s="346">
        <f t="shared" si="2281"/>
        <v>0</v>
      </c>
      <c r="AL756" s="346">
        <f t="shared" si="2281"/>
        <v>0</v>
      </c>
      <c r="AM756" s="407">
        <f>SUM(AM748:AM755)</f>
        <v>0</v>
      </c>
      <c r="AN756" s="443"/>
    </row>
    <row r="757" spans="1:40" ht="15.75">
      <c r="B757" s="349" t="s">
        <v>324</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2282">Z745*Z747</f>
        <v>0</v>
      </c>
      <c r="AA757" s="347">
        <f t="shared" si="2282"/>
        <v>0</v>
      </c>
      <c r="AB757" s="347">
        <f t="shared" si="2282"/>
        <v>0</v>
      </c>
      <c r="AC757" s="347">
        <f t="shared" si="2282"/>
        <v>0</v>
      </c>
      <c r="AD757" s="347">
        <f t="shared" si="2282"/>
        <v>0</v>
      </c>
      <c r="AE757" s="347">
        <f t="shared" si="2282"/>
        <v>0</v>
      </c>
      <c r="AF757" s="347">
        <f t="shared" ref="AF757:AL757" si="2283">AF745*AF747</f>
        <v>0</v>
      </c>
      <c r="AG757" s="347">
        <f t="shared" si="2283"/>
        <v>0</v>
      </c>
      <c r="AH757" s="347">
        <f t="shared" si="2283"/>
        <v>0</v>
      </c>
      <c r="AI757" s="347">
        <f t="shared" si="2283"/>
        <v>0</v>
      </c>
      <c r="AJ757" s="347">
        <f t="shared" si="2283"/>
        <v>0</v>
      </c>
      <c r="AK757" s="347">
        <f t="shared" si="2283"/>
        <v>0</v>
      </c>
      <c r="AL757" s="347">
        <f t="shared" si="2283"/>
        <v>0</v>
      </c>
      <c r="AM757" s="407">
        <f>SUM(Y757:AL757)</f>
        <v>0</v>
      </c>
      <c r="AN757" s="443"/>
    </row>
    <row r="758" spans="1:40" ht="15.75">
      <c r="B758" s="349" t="s">
        <v>325</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0</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326</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284">IF(AA585="kw",SUMPRODUCT($N$587:$N$742,$P$587:$P$742,AA587:AA742),SUMPRODUCT($E$587:$E$742,AA587:AA742))</f>
        <v>0</v>
      </c>
      <c r="AB760" s="291">
        <f t="shared" si="2284"/>
        <v>0</v>
      </c>
      <c r="AC760" s="291">
        <f t="shared" si="2284"/>
        <v>0</v>
      </c>
      <c r="AD760" s="291">
        <f t="shared" si="2284"/>
        <v>0</v>
      </c>
      <c r="AE760" s="291">
        <f t="shared" si="2284"/>
        <v>0</v>
      </c>
      <c r="AF760" s="291">
        <f t="shared" si="2284"/>
        <v>0</v>
      </c>
      <c r="AG760" s="291">
        <f t="shared" si="2284"/>
        <v>0</v>
      </c>
      <c r="AH760" s="291">
        <f t="shared" si="2284"/>
        <v>0</v>
      </c>
      <c r="AI760" s="291">
        <f t="shared" si="2284"/>
        <v>0</v>
      </c>
      <c r="AJ760" s="291">
        <f t="shared" si="2284"/>
        <v>0</v>
      </c>
      <c r="AK760" s="291">
        <f t="shared" si="2284"/>
        <v>0</v>
      </c>
      <c r="AL760" s="291">
        <f t="shared" si="2284"/>
        <v>0</v>
      </c>
      <c r="AM760" s="337"/>
    </row>
    <row r="761" spans="1:40">
      <c r="B761" s="440" t="s">
        <v>327</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2285">IF(AA585="kw",SUMPRODUCT($N$587:$N$742,$Q$587:$Q$742,AA587:AA742),SUMPRODUCT($F$587:$F$742,AA587:AA742))</f>
        <v>0</v>
      </c>
      <c r="AB761" s="326">
        <f t="shared" si="2285"/>
        <v>0</v>
      </c>
      <c r="AC761" s="326">
        <f t="shared" si="2285"/>
        <v>0</v>
      </c>
      <c r="AD761" s="326">
        <f t="shared" si="2285"/>
        <v>0</v>
      </c>
      <c r="AE761" s="326">
        <f t="shared" si="2285"/>
        <v>0</v>
      </c>
      <c r="AF761" s="326">
        <f t="shared" si="2285"/>
        <v>0</v>
      </c>
      <c r="AG761" s="326">
        <f t="shared" si="2285"/>
        <v>0</v>
      </c>
      <c r="AH761" s="326">
        <f t="shared" si="2285"/>
        <v>0</v>
      </c>
      <c r="AI761" s="326">
        <f t="shared" si="2285"/>
        <v>0</v>
      </c>
      <c r="AJ761" s="326">
        <f t="shared" si="2285"/>
        <v>0</v>
      </c>
      <c r="AK761" s="326">
        <f t="shared" si="2285"/>
        <v>0</v>
      </c>
      <c r="AL761" s="326">
        <f t="shared" si="2285"/>
        <v>0</v>
      </c>
      <c r="AM761" s="386"/>
    </row>
    <row r="762" spans="1:40" ht="20.25" customHeight="1">
      <c r="B762" s="368" t="s">
        <v>597</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328</v>
      </c>
      <c r="C765" s="281"/>
      <c r="D765" s="590" t="s">
        <v>529</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07" t="s">
        <v>211</v>
      </c>
      <c r="C766" s="809" t="s">
        <v>33</v>
      </c>
      <c r="D766" s="284" t="s">
        <v>423</v>
      </c>
      <c r="E766" s="811" t="s">
        <v>209</v>
      </c>
      <c r="F766" s="812"/>
      <c r="G766" s="812"/>
      <c r="H766" s="812"/>
      <c r="I766" s="812"/>
      <c r="J766" s="812"/>
      <c r="K766" s="812"/>
      <c r="L766" s="812"/>
      <c r="M766" s="813"/>
      <c r="N766" s="814" t="s">
        <v>213</v>
      </c>
      <c r="O766" s="284" t="s">
        <v>424</v>
      </c>
      <c r="P766" s="811" t="s">
        <v>212</v>
      </c>
      <c r="Q766" s="812"/>
      <c r="R766" s="812"/>
      <c r="S766" s="812"/>
      <c r="T766" s="812"/>
      <c r="U766" s="812"/>
      <c r="V766" s="812"/>
      <c r="W766" s="812"/>
      <c r="X766" s="813"/>
      <c r="Y766" s="804" t="s">
        <v>244</v>
      </c>
      <c r="Z766" s="805"/>
      <c r="AA766" s="805"/>
      <c r="AB766" s="805"/>
      <c r="AC766" s="805"/>
      <c r="AD766" s="805"/>
      <c r="AE766" s="805"/>
      <c r="AF766" s="805"/>
      <c r="AG766" s="805"/>
      <c r="AH766" s="805"/>
      <c r="AI766" s="805"/>
      <c r="AJ766" s="805"/>
      <c r="AK766" s="805"/>
      <c r="AL766" s="805"/>
      <c r="AM766" s="806"/>
    </row>
    <row r="767" spans="1:40" ht="65.25" customHeight="1">
      <c r="B767" s="808"/>
      <c r="C767" s="810"/>
      <c r="D767" s="285">
        <v>2019</v>
      </c>
      <c r="E767" s="285">
        <v>2020</v>
      </c>
      <c r="F767" s="285">
        <v>2021</v>
      </c>
      <c r="G767" s="285">
        <v>2022</v>
      </c>
      <c r="H767" s="285">
        <v>2023</v>
      </c>
      <c r="I767" s="285">
        <v>2024</v>
      </c>
      <c r="J767" s="285">
        <v>2025</v>
      </c>
      <c r="K767" s="285">
        <v>2026</v>
      </c>
      <c r="L767" s="285">
        <v>2027</v>
      </c>
      <c r="M767" s="285">
        <v>2028</v>
      </c>
      <c r="N767" s="815"/>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
      </c>
      <c r="AB767" s="285" t="str">
        <f>'1.  LRAMVA Summary'!G52</f>
        <v/>
      </c>
      <c r="AC767" s="285" t="str">
        <f>'1.  LRAMVA Summary'!H52</f>
        <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505</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f>'1.  LRAMVA Summary'!F53</f>
        <v>0</v>
      </c>
      <c r="AB768" s="291">
        <f>'1.  LRAMVA Summary'!G53</f>
        <v>0</v>
      </c>
      <c r="AC768" s="291">
        <f>'1.  LRAMVA Summary'!H53</f>
        <v>0</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outlineLevel="1">
      <c r="A769" s="532"/>
      <c r="B769" s="504" t="s">
        <v>498</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outlineLevel="1">
      <c r="A771" s="532"/>
      <c r="B771" s="294" t="s">
        <v>343</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6">Z770</f>
        <v>0</v>
      </c>
      <c r="AA771" s="411">
        <f t="shared" ref="AA771" si="2287">AA770</f>
        <v>0</v>
      </c>
      <c r="AB771" s="411">
        <f t="shared" ref="AB771" si="2288">AB770</f>
        <v>0</v>
      </c>
      <c r="AC771" s="411">
        <f t="shared" ref="AC771" si="2289">AC770</f>
        <v>0</v>
      </c>
      <c r="AD771" s="411">
        <f t="shared" ref="AD771" si="2290">AD770</f>
        <v>0</v>
      </c>
      <c r="AE771" s="411">
        <f t="shared" ref="AE771" si="2291">AE770</f>
        <v>0</v>
      </c>
      <c r="AF771" s="411">
        <f t="shared" ref="AF771" si="2292">AF770</f>
        <v>0</v>
      </c>
      <c r="AG771" s="411">
        <f t="shared" ref="AG771" si="2293">AG770</f>
        <v>0</v>
      </c>
      <c r="AH771" s="411">
        <f t="shared" ref="AH771" si="2294">AH770</f>
        <v>0</v>
      </c>
      <c r="AI771" s="411">
        <f t="shared" ref="AI771" si="2295">AI770</f>
        <v>0</v>
      </c>
      <c r="AJ771" s="411">
        <f t="shared" ref="AJ771" si="2296">AJ770</f>
        <v>0</v>
      </c>
      <c r="AK771" s="411">
        <f t="shared" ref="AK771" si="2297">AK770</f>
        <v>0</v>
      </c>
      <c r="AL771" s="411">
        <f t="shared" ref="AL771" si="2298">AL770</f>
        <v>0</v>
      </c>
      <c r="AM771" s="297"/>
    </row>
    <row r="772" spans="1:39" ht="15.75"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outlineLevel="1">
      <c r="A774" s="532"/>
      <c r="B774" s="294" t="s">
        <v>343</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99">Z773</f>
        <v>0</v>
      </c>
      <c r="AA774" s="411">
        <f t="shared" ref="AA774" si="2300">AA773</f>
        <v>0</v>
      </c>
      <c r="AB774" s="411">
        <f t="shared" ref="AB774" si="2301">AB773</f>
        <v>0</v>
      </c>
      <c r="AC774" s="411">
        <f t="shared" ref="AC774" si="2302">AC773</f>
        <v>0</v>
      </c>
      <c r="AD774" s="411">
        <f t="shared" ref="AD774" si="2303">AD773</f>
        <v>0</v>
      </c>
      <c r="AE774" s="411">
        <f t="shared" ref="AE774" si="2304">AE773</f>
        <v>0</v>
      </c>
      <c r="AF774" s="411">
        <f t="shared" ref="AF774" si="2305">AF773</f>
        <v>0</v>
      </c>
      <c r="AG774" s="411">
        <f t="shared" ref="AG774" si="2306">AG773</f>
        <v>0</v>
      </c>
      <c r="AH774" s="411">
        <f t="shared" ref="AH774" si="2307">AH773</f>
        <v>0</v>
      </c>
      <c r="AI774" s="411">
        <f t="shared" ref="AI774" si="2308">AI773</f>
        <v>0</v>
      </c>
      <c r="AJ774" s="411">
        <f t="shared" ref="AJ774" si="2309">AJ773</f>
        <v>0</v>
      </c>
      <c r="AK774" s="411">
        <f t="shared" ref="AK774" si="2310">AK773</f>
        <v>0</v>
      </c>
      <c r="AL774" s="411">
        <f t="shared" ref="AL774" si="2311">AL773</f>
        <v>0</v>
      </c>
      <c r="AM774" s="297"/>
    </row>
    <row r="775" spans="1:39" ht="15.75"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outlineLevel="1">
      <c r="A777" s="532"/>
      <c r="B777" s="294" t="s">
        <v>343</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2">Z776</f>
        <v>0</v>
      </c>
      <c r="AA777" s="411">
        <f t="shared" ref="AA777" si="2313">AA776</f>
        <v>0</v>
      </c>
      <c r="AB777" s="411">
        <f t="shared" ref="AB777" si="2314">AB776</f>
        <v>0</v>
      </c>
      <c r="AC777" s="411">
        <f t="shared" ref="AC777" si="2315">AC776</f>
        <v>0</v>
      </c>
      <c r="AD777" s="411">
        <f t="shared" ref="AD777" si="2316">AD776</f>
        <v>0</v>
      </c>
      <c r="AE777" s="411">
        <f t="shared" ref="AE777" si="2317">AE776</f>
        <v>0</v>
      </c>
      <c r="AF777" s="411">
        <f t="shared" ref="AF777" si="2318">AF776</f>
        <v>0</v>
      </c>
      <c r="AG777" s="411">
        <f t="shared" ref="AG777" si="2319">AG776</f>
        <v>0</v>
      </c>
      <c r="AH777" s="411">
        <f t="shared" ref="AH777" si="2320">AH776</f>
        <v>0</v>
      </c>
      <c r="AI777" s="411">
        <f t="shared" ref="AI777" si="2321">AI776</f>
        <v>0</v>
      </c>
      <c r="AJ777" s="411">
        <f t="shared" ref="AJ777" si="2322">AJ776</f>
        <v>0</v>
      </c>
      <c r="AK777" s="411">
        <f t="shared" ref="AK777" si="2323">AK776</f>
        <v>0</v>
      </c>
      <c r="AL777" s="411">
        <f t="shared" ref="AL777" si="2324">AL776</f>
        <v>0</v>
      </c>
      <c r="AM777" s="297"/>
    </row>
    <row r="778" spans="1:39"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outlineLevel="1">
      <c r="A779" s="532">
        <v>4</v>
      </c>
      <c r="B779" s="520" t="s">
        <v>683</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outlineLevel="1">
      <c r="A780" s="532"/>
      <c r="B780" s="294" t="s">
        <v>343</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5">Z779</f>
        <v>0</v>
      </c>
      <c r="AA780" s="411">
        <f t="shared" ref="AA780" si="2326">AA779</f>
        <v>0</v>
      </c>
      <c r="AB780" s="411">
        <f t="shared" ref="AB780" si="2327">AB779</f>
        <v>0</v>
      </c>
      <c r="AC780" s="411">
        <f t="shared" ref="AC780" si="2328">AC779</f>
        <v>0</v>
      </c>
      <c r="AD780" s="411">
        <f t="shared" ref="AD780" si="2329">AD779</f>
        <v>0</v>
      </c>
      <c r="AE780" s="411">
        <f t="shared" ref="AE780" si="2330">AE779</f>
        <v>0</v>
      </c>
      <c r="AF780" s="411">
        <f t="shared" ref="AF780" si="2331">AF779</f>
        <v>0</v>
      </c>
      <c r="AG780" s="411">
        <f t="shared" ref="AG780" si="2332">AG779</f>
        <v>0</v>
      </c>
      <c r="AH780" s="411">
        <f t="shared" ref="AH780" si="2333">AH779</f>
        <v>0</v>
      </c>
      <c r="AI780" s="411">
        <f t="shared" ref="AI780" si="2334">AI779</f>
        <v>0</v>
      </c>
      <c r="AJ780" s="411">
        <f t="shared" ref="AJ780" si="2335">AJ779</f>
        <v>0</v>
      </c>
      <c r="AK780" s="411">
        <f t="shared" ref="AK780" si="2336">AK779</f>
        <v>0</v>
      </c>
      <c r="AL780" s="411">
        <f t="shared" ref="AL780" si="2337">AL779</f>
        <v>0</v>
      </c>
      <c r="AM780" s="297"/>
    </row>
    <row r="781" spans="1:39"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customHeight="1" outlineLevel="1">
      <c r="A783" s="532"/>
      <c r="B783" s="294" t="s">
        <v>343</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38">Z782</f>
        <v>0</v>
      </c>
      <c r="AA783" s="411">
        <f t="shared" ref="AA783" si="2339">AA782</f>
        <v>0</v>
      </c>
      <c r="AB783" s="411">
        <f t="shared" ref="AB783" si="2340">AB782</f>
        <v>0</v>
      </c>
      <c r="AC783" s="411">
        <f t="shared" ref="AC783" si="2341">AC782</f>
        <v>0</v>
      </c>
      <c r="AD783" s="411">
        <f t="shared" ref="AD783" si="2342">AD782</f>
        <v>0</v>
      </c>
      <c r="AE783" s="411">
        <f t="shared" ref="AE783" si="2343">AE782</f>
        <v>0</v>
      </c>
      <c r="AF783" s="411">
        <f t="shared" ref="AF783" si="2344">AF782</f>
        <v>0</v>
      </c>
      <c r="AG783" s="411">
        <f t="shared" ref="AG783" si="2345">AG782</f>
        <v>0</v>
      </c>
      <c r="AH783" s="411">
        <f t="shared" ref="AH783" si="2346">AH782</f>
        <v>0</v>
      </c>
      <c r="AI783" s="411">
        <f t="shared" ref="AI783" si="2347">AI782</f>
        <v>0</v>
      </c>
      <c r="AJ783" s="411">
        <f t="shared" ref="AJ783" si="2348">AJ782</f>
        <v>0</v>
      </c>
      <c r="AK783" s="411">
        <f t="shared" ref="AK783" si="2349">AK782</f>
        <v>0</v>
      </c>
      <c r="AL783" s="411">
        <f t="shared" ref="AL783" si="2350">AL782</f>
        <v>0</v>
      </c>
      <c r="AM783" s="297"/>
    </row>
    <row r="784" spans="1:39"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outlineLevel="1">
      <c r="A785" s="532"/>
      <c r="B785" s="319" t="s">
        <v>499</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outlineLevel="1">
      <c r="A787" s="532"/>
      <c r="B787" s="294" t="s">
        <v>343</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1">Z786</f>
        <v>0</v>
      </c>
      <c r="AA787" s="411">
        <f t="shared" ref="AA787" si="2352">AA786</f>
        <v>0</v>
      </c>
      <c r="AB787" s="411">
        <f t="shared" ref="AB787" si="2353">AB786</f>
        <v>0</v>
      </c>
      <c r="AC787" s="411">
        <f t="shared" ref="AC787" si="2354">AC786</f>
        <v>0</v>
      </c>
      <c r="AD787" s="411">
        <f t="shared" ref="AD787" si="2355">AD786</f>
        <v>0</v>
      </c>
      <c r="AE787" s="411">
        <f t="shared" ref="AE787" si="2356">AE786</f>
        <v>0</v>
      </c>
      <c r="AF787" s="411">
        <f t="shared" ref="AF787" si="2357">AF786</f>
        <v>0</v>
      </c>
      <c r="AG787" s="411">
        <f t="shared" ref="AG787" si="2358">AG786</f>
        <v>0</v>
      </c>
      <c r="AH787" s="411">
        <f t="shared" ref="AH787" si="2359">AH786</f>
        <v>0</v>
      </c>
      <c r="AI787" s="411">
        <f t="shared" ref="AI787" si="2360">AI786</f>
        <v>0</v>
      </c>
      <c r="AJ787" s="411">
        <f t="shared" ref="AJ787" si="2361">AJ786</f>
        <v>0</v>
      </c>
      <c r="AK787" s="411">
        <f t="shared" ref="AK787" si="2362">AK786</f>
        <v>0</v>
      </c>
      <c r="AL787" s="411">
        <f t="shared" ref="AL787" si="2363">AL786</f>
        <v>0</v>
      </c>
      <c r="AM787" s="311"/>
    </row>
    <row r="788" spans="1:39"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outlineLevel="1">
      <c r="A790" s="532"/>
      <c r="B790" s="294" t="s">
        <v>343</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4">Z789</f>
        <v>0</v>
      </c>
      <c r="AA790" s="411">
        <f t="shared" ref="AA790" si="2365">AA789</f>
        <v>0</v>
      </c>
      <c r="AB790" s="411">
        <f t="shared" ref="AB790" si="2366">AB789</f>
        <v>0</v>
      </c>
      <c r="AC790" s="411">
        <f t="shared" ref="AC790" si="2367">AC789</f>
        <v>0</v>
      </c>
      <c r="AD790" s="411">
        <f t="shared" ref="AD790" si="2368">AD789</f>
        <v>0</v>
      </c>
      <c r="AE790" s="411">
        <f t="shared" ref="AE790" si="2369">AE789</f>
        <v>0</v>
      </c>
      <c r="AF790" s="411">
        <f t="shared" ref="AF790" si="2370">AF789</f>
        <v>0</v>
      </c>
      <c r="AG790" s="411">
        <f t="shared" ref="AG790" si="2371">AG789</f>
        <v>0</v>
      </c>
      <c r="AH790" s="411">
        <f t="shared" ref="AH790" si="2372">AH789</f>
        <v>0</v>
      </c>
      <c r="AI790" s="411">
        <f t="shared" ref="AI790" si="2373">AI789</f>
        <v>0</v>
      </c>
      <c r="AJ790" s="411">
        <f t="shared" ref="AJ790" si="2374">AJ789</f>
        <v>0</v>
      </c>
      <c r="AK790" s="411">
        <f t="shared" ref="AK790" si="2375">AK789</f>
        <v>0</v>
      </c>
      <c r="AL790" s="411">
        <f t="shared" ref="AL790" si="2376">AL789</f>
        <v>0</v>
      </c>
      <c r="AM790" s="311"/>
    </row>
    <row r="791" spans="1:39"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outlineLevel="1">
      <c r="A793" s="532"/>
      <c r="B793" s="294" t="s">
        <v>343</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7">Z792</f>
        <v>0</v>
      </c>
      <c r="AA793" s="411">
        <f t="shared" ref="AA793" si="2378">AA792</f>
        <v>0</v>
      </c>
      <c r="AB793" s="411">
        <f t="shared" ref="AB793" si="2379">AB792</f>
        <v>0</v>
      </c>
      <c r="AC793" s="411">
        <f t="shared" ref="AC793" si="2380">AC792</f>
        <v>0</v>
      </c>
      <c r="AD793" s="411">
        <f t="shared" ref="AD793" si="2381">AD792</f>
        <v>0</v>
      </c>
      <c r="AE793" s="411">
        <f t="shared" ref="AE793" si="2382">AE792</f>
        <v>0</v>
      </c>
      <c r="AF793" s="411">
        <f t="shared" ref="AF793" si="2383">AF792</f>
        <v>0</v>
      </c>
      <c r="AG793" s="411">
        <f t="shared" ref="AG793" si="2384">AG792</f>
        <v>0</v>
      </c>
      <c r="AH793" s="411">
        <f t="shared" ref="AH793" si="2385">AH792</f>
        <v>0</v>
      </c>
      <c r="AI793" s="411">
        <f t="shared" ref="AI793" si="2386">AI792</f>
        <v>0</v>
      </c>
      <c r="AJ793" s="411">
        <f t="shared" ref="AJ793" si="2387">AJ792</f>
        <v>0</v>
      </c>
      <c r="AK793" s="411">
        <f t="shared" ref="AK793" si="2388">AK792</f>
        <v>0</v>
      </c>
      <c r="AL793" s="411">
        <f t="shared" ref="AL793" si="2389">AL792</f>
        <v>0</v>
      </c>
      <c r="AM793" s="311"/>
    </row>
    <row r="794" spans="1:39"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outlineLevel="1">
      <c r="A796" s="532"/>
      <c r="B796" s="294" t="s">
        <v>343</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0">Z795</f>
        <v>0</v>
      </c>
      <c r="AA796" s="411">
        <f t="shared" ref="AA796" si="2391">AA795</f>
        <v>0</v>
      </c>
      <c r="AB796" s="411">
        <f t="shared" ref="AB796" si="2392">AB795</f>
        <v>0</v>
      </c>
      <c r="AC796" s="411">
        <f t="shared" ref="AC796" si="2393">AC795</f>
        <v>0</v>
      </c>
      <c r="AD796" s="411">
        <f t="shared" ref="AD796" si="2394">AD795</f>
        <v>0</v>
      </c>
      <c r="AE796" s="411">
        <f t="shared" ref="AE796" si="2395">AE795</f>
        <v>0</v>
      </c>
      <c r="AF796" s="411">
        <f t="shared" ref="AF796" si="2396">AF795</f>
        <v>0</v>
      </c>
      <c r="AG796" s="411">
        <f t="shared" ref="AG796" si="2397">AG795</f>
        <v>0</v>
      </c>
      <c r="AH796" s="411">
        <f t="shared" ref="AH796" si="2398">AH795</f>
        <v>0</v>
      </c>
      <c r="AI796" s="411">
        <f t="shared" ref="AI796" si="2399">AI795</f>
        <v>0</v>
      </c>
      <c r="AJ796" s="411">
        <f t="shared" ref="AJ796" si="2400">AJ795</f>
        <v>0</v>
      </c>
      <c r="AK796" s="411">
        <f t="shared" ref="AK796" si="2401">AK795</f>
        <v>0</v>
      </c>
      <c r="AL796" s="411">
        <f t="shared" ref="AL796" si="2402">AL795</f>
        <v>0</v>
      </c>
      <c r="AM796" s="311"/>
    </row>
    <row r="797" spans="1:39"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outlineLevel="1">
      <c r="A799" s="532"/>
      <c r="B799" s="294" t="s">
        <v>343</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3">Z798</f>
        <v>0</v>
      </c>
      <c r="AA799" s="411">
        <f t="shared" ref="AA799" si="2404">AA798</f>
        <v>0</v>
      </c>
      <c r="AB799" s="411">
        <f t="shared" ref="AB799" si="2405">AB798</f>
        <v>0</v>
      </c>
      <c r="AC799" s="411">
        <f t="shared" ref="AC799" si="2406">AC798</f>
        <v>0</v>
      </c>
      <c r="AD799" s="411">
        <f t="shared" ref="AD799" si="2407">AD798</f>
        <v>0</v>
      </c>
      <c r="AE799" s="411">
        <f t="shared" ref="AE799" si="2408">AE798</f>
        <v>0</v>
      </c>
      <c r="AF799" s="411">
        <f t="shared" ref="AF799" si="2409">AF798</f>
        <v>0</v>
      </c>
      <c r="AG799" s="411">
        <f t="shared" ref="AG799" si="2410">AG798</f>
        <v>0</v>
      </c>
      <c r="AH799" s="411">
        <f t="shared" ref="AH799" si="2411">AH798</f>
        <v>0</v>
      </c>
      <c r="AI799" s="411">
        <f t="shared" ref="AI799" si="2412">AI798</f>
        <v>0</v>
      </c>
      <c r="AJ799" s="411">
        <f t="shared" ref="AJ799" si="2413">AJ798</f>
        <v>0</v>
      </c>
      <c r="AK799" s="411">
        <f t="shared" ref="AK799" si="2414">AK798</f>
        <v>0</v>
      </c>
      <c r="AL799" s="411">
        <f t="shared" ref="AL799" si="2415">AL798</f>
        <v>0</v>
      </c>
      <c r="AM799" s="311"/>
    </row>
    <row r="800" spans="1:39"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outlineLevel="1">
      <c r="A803" s="532"/>
      <c r="B803" s="294" t="s">
        <v>343</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6">Z802</f>
        <v>0</v>
      </c>
      <c r="AA803" s="411">
        <f t="shared" ref="AA803" si="2417">AA802</f>
        <v>0</v>
      </c>
      <c r="AB803" s="411">
        <f t="shared" ref="AB803" si="2418">AB802</f>
        <v>0</v>
      </c>
      <c r="AC803" s="411">
        <f t="shared" ref="AC803" si="2419">AC802</f>
        <v>0</v>
      </c>
      <c r="AD803" s="411">
        <f t="shared" ref="AD803" si="2420">AD802</f>
        <v>0</v>
      </c>
      <c r="AE803" s="411">
        <f t="shared" ref="AE803" si="2421">AE802</f>
        <v>0</v>
      </c>
      <c r="AF803" s="411">
        <f t="shared" ref="AF803" si="2422">AF802</f>
        <v>0</v>
      </c>
      <c r="AG803" s="411">
        <f t="shared" ref="AG803" si="2423">AG802</f>
        <v>0</v>
      </c>
      <c r="AH803" s="411">
        <f t="shared" ref="AH803" si="2424">AH802</f>
        <v>0</v>
      </c>
      <c r="AI803" s="411">
        <f t="shared" ref="AI803" si="2425">AI802</f>
        <v>0</v>
      </c>
      <c r="AJ803" s="411">
        <f t="shared" ref="AJ803" si="2426">AJ802</f>
        <v>0</v>
      </c>
      <c r="AK803" s="411">
        <f t="shared" ref="AK803" si="2427">AK802</f>
        <v>0</v>
      </c>
      <c r="AL803" s="411">
        <f t="shared" ref="AL803" si="2428">AL802</f>
        <v>0</v>
      </c>
      <c r="AM803" s="297"/>
    </row>
    <row r="804" spans="1:39"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outlineLevel="1">
      <c r="A806" s="532"/>
      <c r="B806" s="294" t="s">
        <v>343</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29">Z805</f>
        <v>0</v>
      </c>
      <c r="AA806" s="411">
        <f t="shared" ref="AA806" si="2430">AA805</f>
        <v>0</v>
      </c>
      <c r="AB806" s="411">
        <f t="shared" ref="AB806" si="2431">AB805</f>
        <v>0</v>
      </c>
      <c r="AC806" s="411">
        <f t="shared" ref="AC806" si="2432">AC805</f>
        <v>0</v>
      </c>
      <c r="AD806" s="411">
        <f t="shared" ref="AD806" si="2433">AD805</f>
        <v>0</v>
      </c>
      <c r="AE806" s="411">
        <f t="shared" ref="AE806" si="2434">AE805</f>
        <v>0</v>
      </c>
      <c r="AF806" s="411">
        <f t="shared" ref="AF806" si="2435">AF805</f>
        <v>0</v>
      </c>
      <c r="AG806" s="411">
        <f t="shared" ref="AG806" si="2436">AG805</f>
        <v>0</v>
      </c>
      <c r="AH806" s="411">
        <f t="shared" ref="AH806" si="2437">AH805</f>
        <v>0</v>
      </c>
      <c r="AI806" s="411">
        <f t="shared" ref="AI806" si="2438">AI805</f>
        <v>0</v>
      </c>
      <c r="AJ806" s="411">
        <f t="shared" ref="AJ806" si="2439">AJ805</f>
        <v>0</v>
      </c>
      <c r="AK806" s="411">
        <f t="shared" ref="AK806" si="2440">AK805</f>
        <v>0</v>
      </c>
      <c r="AL806" s="411">
        <f t="shared" ref="AL806" si="2441">AL805</f>
        <v>0</v>
      </c>
      <c r="AM806" s="297"/>
    </row>
    <row r="807" spans="1:39"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outlineLevel="1">
      <c r="A809" s="532"/>
      <c r="B809" s="294" t="s">
        <v>343</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2">Z808</f>
        <v>0</v>
      </c>
      <c r="AA809" s="411">
        <f t="shared" ref="AA809" si="2443">AA808</f>
        <v>0</v>
      </c>
      <c r="AB809" s="411">
        <f t="shared" ref="AB809" si="2444">AB808</f>
        <v>0</v>
      </c>
      <c r="AC809" s="411">
        <f t="shared" ref="AC809" si="2445">AC808</f>
        <v>0</v>
      </c>
      <c r="AD809" s="411">
        <f t="shared" ref="AD809" si="2446">AD808</f>
        <v>0</v>
      </c>
      <c r="AE809" s="411">
        <f t="shared" ref="AE809" si="2447">AE808</f>
        <v>0</v>
      </c>
      <c r="AF809" s="411">
        <f t="shared" ref="AF809" si="2448">AF808</f>
        <v>0</v>
      </c>
      <c r="AG809" s="411">
        <f t="shared" ref="AG809" si="2449">AG808</f>
        <v>0</v>
      </c>
      <c r="AH809" s="411">
        <f t="shared" ref="AH809" si="2450">AH808</f>
        <v>0</v>
      </c>
      <c r="AI809" s="411">
        <f t="shared" ref="AI809" si="2451">AI808</f>
        <v>0</v>
      </c>
      <c r="AJ809" s="411">
        <f t="shared" ref="AJ809" si="2452">AJ808</f>
        <v>0</v>
      </c>
      <c r="AK809" s="411">
        <f t="shared" ref="AK809" si="2453">AK808</f>
        <v>0</v>
      </c>
      <c r="AL809" s="411">
        <f t="shared" ref="AL809" si="2454">AL808</f>
        <v>0</v>
      </c>
      <c r="AM809" s="306"/>
    </row>
    <row r="810" spans="1:39"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outlineLevel="1">
      <c r="A813" s="532"/>
      <c r="B813" s="294" t="s">
        <v>343</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5">Z812</f>
        <v>0</v>
      </c>
      <c r="AA813" s="411">
        <f t="shared" ref="AA813" si="2456">AA812</f>
        <v>0</v>
      </c>
      <c r="AB813" s="411">
        <f t="shared" ref="AB813" si="2457">AB812</f>
        <v>0</v>
      </c>
      <c r="AC813" s="411">
        <f t="shared" ref="AC813" si="2458">AC812</f>
        <v>0</v>
      </c>
      <c r="AD813" s="411">
        <f t="shared" ref="AD813" si="2459">AD812</f>
        <v>0</v>
      </c>
      <c r="AE813" s="411">
        <f t="shared" ref="AE813" si="2460">AE812</f>
        <v>0</v>
      </c>
      <c r="AF813" s="411">
        <f t="shared" ref="AF813" si="2461">AF812</f>
        <v>0</v>
      </c>
      <c r="AG813" s="411">
        <f t="shared" ref="AG813" si="2462">AG812</f>
        <v>0</v>
      </c>
      <c r="AH813" s="411">
        <f t="shared" ref="AH813" si="2463">AH812</f>
        <v>0</v>
      </c>
      <c r="AI813" s="411">
        <f t="shared" ref="AI813" si="2464">AI812</f>
        <v>0</v>
      </c>
      <c r="AJ813" s="411">
        <f t="shared" ref="AJ813" si="2465">AJ812</f>
        <v>0</v>
      </c>
      <c r="AK813" s="411">
        <f t="shared" ref="AK813" si="2466">AK812</f>
        <v>0</v>
      </c>
      <c r="AL813" s="411">
        <f t="shared" ref="AL813" si="2467">AL812</f>
        <v>0</v>
      </c>
      <c r="AM813" s="297"/>
    </row>
    <row r="814" spans="1:39"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outlineLevel="1">
      <c r="A815" s="532"/>
      <c r="B815" s="288" t="s">
        <v>491</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outlineLevel="1">
      <c r="A816" s="532">
        <v>15</v>
      </c>
      <c r="B816" s="294" t="s">
        <v>496</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outlineLevel="1">
      <c r="A817" s="532"/>
      <c r="B817" s="294" t="s">
        <v>343</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8">Z816</f>
        <v>0</v>
      </c>
      <c r="AA817" s="411">
        <f t="shared" si="2468"/>
        <v>0</v>
      </c>
      <c r="AB817" s="411">
        <f t="shared" si="2468"/>
        <v>0</v>
      </c>
      <c r="AC817" s="411">
        <f t="shared" si="2468"/>
        <v>0</v>
      </c>
      <c r="AD817" s="411">
        <f t="shared" si="2468"/>
        <v>0</v>
      </c>
      <c r="AE817" s="411">
        <f t="shared" si="2468"/>
        <v>0</v>
      </c>
      <c r="AF817" s="411">
        <f t="shared" si="2468"/>
        <v>0</v>
      </c>
      <c r="AG817" s="411">
        <f t="shared" si="2468"/>
        <v>0</v>
      </c>
      <c r="AH817" s="411">
        <f t="shared" si="2468"/>
        <v>0</v>
      </c>
      <c r="AI817" s="411">
        <f t="shared" si="2468"/>
        <v>0</v>
      </c>
      <c r="AJ817" s="411">
        <f t="shared" si="2468"/>
        <v>0</v>
      </c>
      <c r="AK817" s="411">
        <f t="shared" si="2468"/>
        <v>0</v>
      </c>
      <c r="AL817" s="411">
        <f t="shared" si="2468"/>
        <v>0</v>
      </c>
      <c r="AM817" s="297"/>
    </row>
    <row r="818" spans="1:39"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outlineLevel="1">
      <c r="A819" s="532">
        <v>16</v>
      </c>
      <c r="B819" s="324" t="s">
        <v>492</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outlineLevel="1">
      <c r="A820" s="532"/>
      <c r="B820" s="294" t="s">
        <v>343</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9">Z819</f>
        <v>0</v>
      </c>
      <c r="AA820" s="411">
        <f t="shared" si="2469"/>
        <v>0</v>
      </c>
      <c r="AB820" s="411">
        <f t="shared" si="2469"/>
        <v>0</v>
      </c>
      <c r="AC820" s="411">
        <f t="shared" si="2469"/>
        <v>0</v>
      </c>
      <c r="AD820" s="411">
        <f t="shared" si="2469"/>
        <v>0</v>
      </c>
      <c r="AE820" s="411">
        <f t="shared" si="2469"/>
        <v>0</v>
      </c>
      <c r="AF820" s="411">
        <f t="shared" si="2469"/>
        <v>0</v>
      </c>
      <c r="AG820" s="411">
        <f t="shared" si="2469"/>
        <v>0</v>
      </c>
      <c r="AH820" s="411">
        <f t="shared" si="2469"/>
        <v>0</v>
      </c>
      <c r="AI820" s="411">
        <f t="shared" si="2469"/>
        <v>0</v>
      </c>
      <c r="AJ820" s="411">
        <f t="shared" si="2469"/>
        <v>0</v>
      </c>
      <c r="AK820" s="411">
        <f t="shared" si="2469"/>
        <v>0</v>
      </c>
      <c r="AL820" s="411">
        <f t="shared" si="2469"/>
        <v>0</v>
      </c>
      <c r="AM820" s="297"/>
    </row>
    <row r="821" spans="1:39" s="283" customFormat="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outlineLevel="1">
      <c r="A822" s="532"/>
      <c r="B822" s="519" t="s">
        <v>497</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outlineLevel="1">
      <c r="A824" s="532"/>
      <c r="B824" s="294" t="s">
        <v>343</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0">Z823</f>
        <v>0</v>
      </c>
      <c r="AA824" s="411">
        <f t="shared" si="2470"/>
        <v>0</v>
      </c>
      <c r="AB824" s="411">
        <f t="shared" si="2470"/>
        <v>0</v>
      </c>
      <c r="AC824" s="411">
        <f t="shared" si="2470"/>
        <v>0</v>
      </c>
      <c r="AD824" s="411">
        <f t="shared" si="2470"/>
        <v>0</v>
      </c>
      <c r="AE824" s="411">
        <f t="shared" si="2470"/>
        <v>0</v>
      </c>
      <c r="AF824" s="411">
        <f t="shared" si="2470"/>
        <v>0</v>
      </c>
      <c r="AG824" s="411">
        <f t="shared" si="2470"/>
        <v>0</v>
      </c>
      <c r="AH824" s="411">
        <f t="shared" si="2470"/>
        <v>0</v>
      </c>
      <c r="AI824" s="411">
        <f t="shared" si="2470"/>
        <v>0</v>
      </c>
      <c r="AJ824" s="411">
        <f t="shared" si="2470"/>
        <v>0</v>
      </c>
      <c r="AK824" s="411">
        <f t="shared" si="2470"/>
        <v>0</v>
      </c>
      <c r="AL824" s="411">
        <f t="shared" si="2470"/>
        <v>0</v>
      </c>
      <c r="AM824" s="306"/>
    </row>
    <row r="825" spans="1:39"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outlineLevel="1">
      <c r="A827" s="532"/>
      <c r="B827" s="294" t="s">
        <v>343</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1">Z826</f>
        <v>0</v>
      </c>
      <c r="AA827" s="411">
        <f t="shared" si="2471"/>
        <v>0</v>
      </c>
      <c r="AB827" s="411">
        <f t="shared" si="2471"/>
        <v>0</v>
      </c>
      <c r="AC827" s="411">
        <f t="shared" si="2471"/>
        <v>0</v>
      </c>
      <c r="AD827" s="411">
        <f t="shared" si="2471"/>
        <v>0</v>
      </c>
      <c r="AE827" s="411">
        <f t="shared" si="2471"/>
        <v>0</v>
      </c>
      <c r="AF827" s="411">
        <f t="shared" si="2471"/>
        <v>0</v>
      </c>
      <c r="AG827" s="411">
        <f t="shared" si="2471"/>
        <v>0</v>
      </c>
      <c r="AH827" s="411">
        <f t="shared" si="2471"/>
        <v>0</v>
      </c>
      <c r="AI827" s="411">
        <f t="shared" si="2471"/>
        <v>0</v>
      </c>
      <c r="AJ827" s="411">
        <f t="shared" si="2471"/>
        <v>0</v>
      </c>
      <c r="AK827" s="411">
        <f t="shared" si="2471"/>
        <v>0</v>
      </c>
      <c r="AL827" s="411">
        <f t="shared" si="2471"/>
        <v>0</v>
      </c>
      <c r="AM827" s="306"/>
    </row>
    <row r="828" spans="1:39"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outlineLevel="1">
      <c r="A830" s="532"/>
      <c r="B830" s="294" t="s">
        <v>343</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2">Z829</f>
        <v>0</v>
      </c>
      <c r="AA830" s="411">
        <f t="shared" si="2472"/>
        <v>0</v>
      </c>
      <c r="AB830" s="411">
        <f t="shared" si="2472"/>
        <v>0</v>
      </c>
      <c r="AC830" s="411">
        <f t="shared" si="2472"/>
        <v>0</v>
      </c>
      <c r="AD830" s="411">
        <f t="shared" si="2472"/>
        <v>0</v>
      </c>
      <c r="AE830" s="411">
        <f t="shared" si="2472"/>
        <v>0</v>
      </c>
      <c r="AF830" s="411">
        <f t="shared" si="2472"/>
        <v>0</v>
      </c>
      <c r="AG830" s="411">
        <f t="shared" si="2472"/>
        <v>0</v>
      </c>
      <c r="AH830" s="411">
        <f t="shared" si="2472"/>
        <v>0</v>
      </c>
      <c r="AI830" s="411">
        <f t="shared" si="2472"/>
        <v>0</v>
      </c>
      <c r="AJ830" s="411">
        <f t="shared" si="2472"/>
        <v>0</v>
      </c>
      <c r="AK830" s="411">
        <f t="shared" si="2472"/>
        <v>0</v>
      </c>
      <c r="AL830" s="411">
        <f t="shared" si="2472"/>
        <v>0</v>
      </c>
      <c r="AM830" s="297"/>
    </row>
    <row r="831" spans="1:39"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outlineLevel="1">
      <c r="A833" s="532"/>
      <c r="B833" s="294" t="s">
        <v>343</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3">Z832</f>
        <v>0</v>
      </c>
      <c r="AA833" s="411">
        <f t="shared" si="2473"/>
        <v>0</v>
      </c>
      <c r="AB833" s="411">
        <f t="shared" si="2473"/>
        <v>0</v>
      </c>
      <c r="AC833" s="411">
        <f t="shared" si="2473"/>
        <v>0</v>
      </c>
      <c r="AD833" s="411">
        <f t="shared" si="2473"/>
        <v>0</v>
      </c>
      <c r="AE833" s="411">
        <f t="shared" si="2473"/>
        <v>0</v>
      </c>
      <c r="AF833" s="411">
        <f t="shared" si="2473"/>
        <v>0</v>
      </c>
      <c r="AG833" s="411">
        <f t="shared" si="2473"/>
        <v>0</v>
      </c>
      <c r="AH833" s="411">
        <f t="shared" si="2473"/>
        <v>0</v>
      </c>
      <c r="AI833" s="411">
        <f t="shared" si="2473"/>
        <v>0</v>
      </c>
      <c r="AJ833" s="411">
        <f t="shared" si="2473"/>
        <v>0</v>
      </c>
      <c r="AK833" s="411">
        <f t="shared" si="2473"/>
        <v>0</v>
      </c>
      <c r="AL833" s="411">
        <f t="shared" si="2473"/>
        <v>0</v>
      </c>
      <c r="AM833" s="306"/>
    </row>
    <row r="834" spans="1:39" ht="15.75"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outlineLevel="1">
      <c r="A835" s="532"/>
      <c r="B835" s="518" t="s">
        <v>504</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outlineLevel="1">
      <c r="A836" s="532"/>
      <c r="B836" s="504" t="s">
        <v>500</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outlineLevel="1">
      <c r="A838" s="532"/>
      <c r="B838" s="294" t="s">
        <v>343</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4">Z837</f>
        <v>0</v>
      </c>
      <c r="AA838" s="411">
        <f t="shared" ref="AA838" si="2475">AA837</f>
        <v>0</v>
      </c>
      <c r="AB838" s="411">
        <f t="shared" ref="AB838" si="2476">AB837</f>
        <v>0</v>
      </c>
      <c r="AC838" s="411">
        <f t="shared" ref="AC838" si="2477">AC837</f>
        <v>0</v>
      </c>
      <c r="AD838" s="411">
        <f t="shared" ref="AD838" si="2478">AD837</f>
        <v>0</v>
      </c>
      <c r="AE838" s="411">
        <f t="shared" ref="AE838" si="2479">AE837</f>
        <v>0</v>
      </c>
      <c r="AF838" s="411">
        <f t="shared" ref="AF838" si="2480">AF837</f>
        <v>0</v>
      </c>
      <c r="AG838" s="411">
        <f t="shared" ref="AG838" si="2481">AG837</f>
        <v>0</v>
      </c>
      <c r="AH838" s="411">
        <f t="shared" ref="AH838" si="2482">AH837</f>
        <v>0</v>
      </c>
      <c r="AI838" s="411">
        <f t="shared" ref="AI838" si="2483">AI837</f>
        <v>0</v>
      </c>
      <c r="AJ838" s="411">
        <f t="shared" ref="AJ838" si="2484">AJ837</f>
        <v>0</v>
      </c>
      <c r="AK838" s="411">
        <f t="shared" ref="AK838" si="2485">AK837</f>
        <v>0</v>
      </c>
      <c r="AL838" s="411">
        <f t="shared" ref="AL838" si="2486">AL837</f>
        <v>0</v>
      </c>
      <c r="AM838" s="306"/>
    </row>
    <row r="839" spans="1:39"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outlineLevel="1">
      <c r="A841" s="532"/>
      <c r="B841" s="294" t="s">
        <v>343</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87">Z840</f>
        <v>0</v>
      </c>
      <c r="AA841" s="411">
        <f t="shared" ref="AA841" si="2488">AA840</f>
        <v>0</v>
      </c>
      <c r="AB841" s="411">
        <f t="shared" ref="AB841" si="2489">AB840</f>
        <v>0</v>
      </c>
      <c r="AC841" s="411">
        <f t="shared" ref="AC841" si="2490">AC840</f>
        <v>0</v>
      </c>
      <c r="AD841" s="411">
        <f t="shared" ref="AD841" si="2491">AD840</f>
        <v>0</v>
      </c>
      <c r="AE841" s="411">
        <f t="shared" ref="AE841" si="2492">AE840</f>
        <v>0</v>
      </c>
      <c r="AF841" s="411">
        <f t="shared" ref="AF841" si="2493">AF840</f>
        <v>0</v>
      </c>
      <c r="AG841" s="411">
        <f t="shared" ref="AG841" si="2494">AG840</f>
        <v>0</v>
      </c>
      <c r="AH841" s="411">
        <f t="shared" ref="AH841" si="2495">AH840</f>
        <v>0</v>
      </c>
      <c r="AI841" s="411">
        <f t="shared" ref="AI841" si="2496">AI840</f>
        <v>0</v>
      </c>
      <c r="AJ841" s="411">
        <f t="shared" ref="AJ841" si="2497">AJ840</f>
        <v>0</v>
      </c>
      <c r="AK841" s="411">
        <f t="shared" ref="AK841" si="2498">AK840</f>
        <v>0</v>
      </c>
      <c r="AL841" s="411">
        <f t="shared" ref="AL841" si="2499">AL840</f>
        <v>0</v>
      </c>
      <c r="AM841" s="306"/>
    </row>
    <row r="842" spans="1:39"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outlineLevel="1">
      <c r="A844" s="532"/>
      <c r="B844" s="294" t="s">
        <v>343</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0">Z843</f>
        <v>0</v>
      </c>
      <c r="AA844" s="411">
        <f t="shared" ref="AA844" si="2501">AA843</f>
        <v>0</v>
      </c>
      <c r="AB844" s="411">
        <f t="shared" ref="AB844" si="2502">AB843</f>
        <v>0</v>
      </c>
      <c r="AC844" s="411">
        <f t="shared" ref="AC844" si="2503">AC843</f>
        <v>0</v>
      </c>
      <c r="AD844" s="411">
        <f t="shared" ref="AD844" si="2504">AD843</f>
        <v>0</v>
      </c>
      <c r="AE844" s="411">
        <f t="shared" ref="AE844" si="2505">AE843</f>
        <v>0</v>
      </c>
      <c r="AF844" s="411">
        <f t="shared" ref="AF844" si="2506">AF843</f>
        <v>0</v>
      </c>
      <c r="AG844" s="411">
        <f t="shared" ref="AG844" si="2507">AG843</f>
        <v>0</v>
      </c>
      <c r="AH844" s="411">
        <f t="shared" ref="AH844" si="2508">AH843</f>
        <v>0</v>
      </c>
      <c r="AI844" s="411">
        <f t="shared" ref="AI844" si="2509">AI843</f>
        <v>0</v>
      </c>
      <c r="AJ844" s="411">
        <f t="shared" ref="AJ844" si="2510">AJ843</f>
        <v>0</v>
      </c>
      <c r="AK844" s="411">
        <f t="shared" ref="AK844" si="2511">AK843</f>
        <v>0</v>
      </c>
      <c r="AL844" s="411">
        <f t="shared" ref="AL844" si="2512">AL843</f>
        <v>0</v>
      </c>
      <c r="AM844" s="306"/>
    </row>
    <row r="845" spans="1:39"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outlineLevel="1">
      <c r="A847" s="532"/>
      <c r="B847" s="294" t="s">
        <v>343</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3">Z846</f>
        <v>0</v>
      </c>
      <c r="AA847" s="411">
        <f t="shared" ref="AA847" si="2514">AA846</f>
        <v>0</v>
      </c>
      <c r="AB847" s="411">
        <f t="shared" ref="AB847" si="2515">AB846</f>
        <v>0</v>
      </c>
      <c r="AC847" s="411">
        <f t="shared" ref="AC847" si="2516">AC846</f>
        <v>0</v>
      </c>
      <c r="AD847" s="411">
        <f t="shared" ref="AD847" si="2517">AD846</f>
        <v>0</v>
      </c>
      <c r="AE847" s="411">
        <f t="shared" ref="AE847" si="2518">AE846</f>
        <v>0</v>
      </c>
      <c r="AF847" s="411">
        <f t="shared" ref="AF847" si="2519">AF846</f>
        <v>0</v>
      </c>
      <c r="AG847" s="411">
        <f t="shared" ref="AG847" si="2520">AG846</f>
        <v>0</v>
      </c>
      <c r="AH847" s="411">
        <f t="shared" ref="AH847" si="2521">AH846</f>
        <v>0</v>
      </c>
      <c r="AI847" s="411">
        <f t="shared" ref="AI847" si="2522">AI846</f>
        <v>0</v>
      </c>
      <c r="AJ847" s="411">
        <f t="shared" ref="AJ847" si="2523">AJ846</f>
        <v>0</v>
      </c>
      <c r="AK847" s="411">
        <f t="shared" ref="AK847" si="2524">AK846</f>
        <v>0</v>
      </c>
      <c r="AL847" s="411">
        <f t="shared" ref="AL847" si="2525">AL846</f>
        <v>0</v>
      </c>
      <c r="AM847" s="306"/>
    </row>
    <row r="848" spans="1:39"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outlineLevel="1">
      <c r="A849" s="532"/>
      <c r="B849" s="288" t="s">
        <v>501</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outlineLevel="1">
      <c r="A851" s="532"/>
      <c r="B851" s="294" t="s">
        <v>343</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6">Z850</f>
        <v>0</v>
      </c>
      <c r="AA851" s="411">
        <f t="shared" ref="AA851" si="2527">AA850</f>
        <v>0</v>
      </c>
      <c r="AB851" s="411">
        <f t="shared" ref="AB851" si="2528">AB850</f>
        <v>0</v>
      </c>
      <c r="AC851" s="411">
        <f t="shared" ref="AC851" si="2529">AC850</f>
        <v>0</v>
      </c>
      <c r="AD851" s="411">
        <f t="shared" ref="AD851" si="2530">AD850</f>
        <v>0</v>
      </c>
      <c r="AE851" s="411">
        <f t="shared" ref="AE851" si="2531">AE850</f>
        <v>0</v>
      </c>
      <c r="AF851" s="411">
        <f t="shared" ref="AF851" si="2532">AF850</f>
        <v>0</v>
      </c>
      <c r="AG851" s="411">
        <f t="shared" ref="AG851" si="2533">AG850</f>
        <v>0</v>
      </c>
      <c r="AH851" s="411">
        <f t="shared" ref="AH851" si="2534">AH850</f>
        <v>0</v>
      </c>
      <c r="AI851" s="411">
        <f t="shared" ref="AI851" si="2535">AI850</f>
        <v>0</v>
      </c>
      <c r="AJ851" s="411">
        <f t="shared" ref="AJ851" si="2536">AJ850</f>
        <v>0</v>
      </c>
      <c r="AK851" s="411">
        <f t="shared" ref="AK851" si="2537">AK850</f>
        <v>0</v>
      </c>
      <c r="AL851" s="411">
        <f t="shared" ref="AL851" si="2538">AL850</f>
        <v>0</v>
      </c>
      <c r="AM851" s="306"/>
    </row>
    <row r="852" spans="1:39"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outlineLevel="1">
      <c r="A854" s="532"/>
      <c r="B854" s="294" t="s">
        <v>343</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39">Z853</f>
        <v>0</v>
      </c>
      <c r="AA854" s="411">
        <f t="shared" ref="AA854" si="2540">AA853</f>
        <v>0</v>
      </c>
      <c r="AB854" s="411">
        <f t="shared" ref="AB854" si="2541">AB853</f>
        <v>0</v>
      </c>
      <c r="AC854" s="411">
        <f t="shared" ref="AC854" si="2542">AC853</f>
        <v>0</v>
      </c>
      <c r="AD854" s="411">
        <f t="shared" ref="AD854" si="2543">AD853</f>
        <v>0</v>
      </c>
      <c r="AE854" s="411">
        <f t="shared" ref="AE854" si="2544">AE853</f>
        <v>0</v>
      </c>
      <c r="AF854" s="411">
        <f t="shared" ref="AF854" si="2545">AF853</f>
        <v>0</v>
      </c>
      <c r="AG854" s="411">
        <f t="shared" ref="AG854" si="2546">AG853</f>
        <v>0</v>
      </c>
      <c r="AH854" s="411">
        <f t="shared" ref="AH854" si="2547">AH853</f>
        <v>0</v>
      </c>
      <c r="AI854" s="411">
        <f t="shared" ref="AI854" si="2548">AI853</f>
        <v>0</v>
      </c>
      <c r="AJ854" s="411">
        <f t="shared" ref="AJ854" si="2549">AJ853</f>
        <v>0</v>
      </c>
      <c r="AK854" s="411">
        <f t="shared" ref="AK854" si="2550">AK853</f>
        <v>0</v>
      </c>
      <c r="AL854" s="411">
        <f t="shared" ref="AL854" si="2551">AL853</f>
        <v>0</v>
      </c>
      <c r="AM854" s="306"/>
    </row>
    <row r="855" spans="1:39"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outlineLevel="1">
      <c r="A857" s="532"/>
      <c r="B857" s="294" t="s">
        <v>343</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2">Z856</f>
        <v>0</v>
      </c>
      <c r="AA857" s="411">
        <f t="shared" ref="AA857" si="2553">AA856</f>
        <v>0</v>
      </c>
      <c r="AB857" s="411">
        <f t="shared" ref="AB857" si="2554">AB856</f>
        <v>0</v>
      </c>
      <c r="AC857" s="411">
        <f t="shared" ref="AC857" si="2555">AC856</f>
        <v>0</v>
      </c>
      <c r="AD857" s="411">
        <f t="shared" ref="AD857" si="2556">AD856</f>
        <v>0</v>
      </c>
      <c r="AE857" s="411">
        <f t="shared" ref="AE857" si="2557">AE856</f>
        <v>0</v>
      </c>
      <c r="AF857" s="411">
        <f t="shared" ref="AF857" si="2558">AF856</f>
        <v>0</v>
      </c>
      <c r="AG857" s="411">
        <f t="shared" ref="AG857" si="2559">AG856</f>
        <v>0</v>
      </c>
      <c r="AH857" s="411">
        <f t="shared" ref="AH857" si="2560">AH856</f>
        <v>0</v>
      </c>
      <c r="AI857" s="411">
        <f t="shared" ref="AI857" si="2561">AI856</f>
        <v>0</v>
      </c>
      <c r="AJ857" s="411">
        <f t="shared" ref="AJ857" si="2562">AJ856</f>
        <v>0</v>
      </c>
      <c r="AK857" s="411">
        <f t="shared" ref="AK857" si="2563">AK856</f>
        <v>0</v>
      </c>
      <c r="AL857" s="411">
        <f t="shared" ref="AL857" si="2564">AL856</f>
        <v>0</v>
      </c>
      <c r="AM857" s="306"/>
    </row>
    <row r="858" spans="1:39"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outlineLevel="1">
      <c r="A860" s="532"/>
      <c r="B860" s="294" t="s">
        <v>343</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5">Z859</f>
        <v>0</v>
      </c>
      <c r="AA860" s="411">
        <f t="shared" ref="AA860" si="2566">AA859</f>
        <v>0</v>
      </c>
      <c r="AB860" s="411">
        <f t="shared" ref="AB860" si="2567">AB859</f>
        <v>0</v>
      </c>
      <c r="AC860" s="411">
        <f t="shared" ref="AC860" si="2568">AC859</f>
        <v>0</v>
      </c>
      <c r="AD860" s="411">
        <f t="shared" ref="AD860" si="2569">AD859</f>
        <v>0</v>
      </c>
      <c r="AE860" s="411">
        <f t="shared" ref="AE860" si="2570">AE859</f>
        <v>0</v>
      </c>
      <c r="AF860" s="411">
        <f t="shared" ref="AF860" si="2571">AF859</f>
        <v>0</v>
      </c>
      <c r="AG860" s="411">
        <f t="shared" ref="AG860" si="2572">AG859</f>
        <v>0</v>
      </c>
      <c r="AH860" s="411">
        <f t="shared" ref="AH860" si="2573">AH859</f>
        <v>0</v>
      </c>
      <c r="AI860" s="411">
        <f t="shared" ref="AI860" si="2574">AI859</f>
        <v>0</v>
      </c>
      <c r="AJ860" s="411">
        <f t="shared" ref="AJ860" si="2575">AJ859</f>
        <v>0</v>
      </c>
      <c r="AK860" s="411">
        <f t="shared" ref="AK860" si="2576">AK859</f>
        <v>0</v>
      </c>
      <c r="AL860" s="411">
        <f t="shared" ref="AL860" si="2577">AL859</f>
        <v>0</v>
      </c>
      <c r="AM860" s="306"/>
    </row>
    <row r="861" spans="1:39"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outlineLevel="1">
      <c r="A863" s="532"/>
      <c r="B863" s="294" t="s">
        <v>343</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8">Z862</f>
        <v>0</v>
      </c>
      <c r="AA863" s="411">
        <f t="shared" ref="AA863" si="2579">AA862</f>
        <v>0</v>
      </c>
      <c r="AB863" s="411">
        <f t="shared" ref="AB863" si="2580">AB862</f>
        <v>0</v>
      </c>
      <c r="AC863" s="411">
        <f t="shared" ref="AC863" si="2581">AC862</f>
        <v>0</v>
      </c>
      <c r="AD863" s="411">
        <f t="shared" ref="AD863" si="2582">AD862</f>
        <v>0</v>
      </c>
      <c r="AE863" s="411">
        <f t="shared" ref="AE863" si="2583">AE862</f>
        <v>0</v>
      </c>
      <c r="AF863" s="411">
        <f t="shared" ref="AF863" si="2584">AF862</f>
        <v>0</v>
      </c>
      <c r="AG863" s="411">
        <f t="shared" ref="AG863" si="2585">AG862</f>
        <v>0</v>
      </c>
      <c r="AH863" s="411">
        <f t="shared" ref="AH863" si="2586">AH862</f>
        <v>0</v>
      </c>
      <c r="AI863" s="411">
        <f t="shared" ref="AI863" si="2587">AI862</f>
        <v>0</v>
      </c>
      <c r="AJ863" s="411">
        <f t="shared" ref="AJ863" si="2588">AJ862</f>
        <v>0</v>
      </c>
      <c r="AK863" s="411">
        <f t="shared" ref="AK863" si="2589">AK862</f>
        <v>0</v>
      </c>
      <c r="AL863" s="411">
        <f t="shared" ref="AL863" si="2590">AL862</f>
        <v>0</v>
      </c>
      <c r="AM863" s="306"/>
    </row>
    <row r="864" spans="1:39"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outlineLevel="1">
      <c r="A866" s="532"/>
      <c r="B866" s="294" t="s">
        <v>343</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1">Z865</f>
        <v>0</v>
      </c>
      <c r="AA866" s="411">
        <f t="shared" ref="AA866" si="2592">AA865</f>
        <v>0</v>
      </c>
      <c r="AB866" s="411">
        <f t="shared" ref="AB866" si="2593">AB865</f>
        <v>0</v>
      </c>
      <c r="AC866" s="411">
        <f t="shared" ref="AC866" si="2594">AC865</f>
        <v>0</v>
      </c>
      <c r="AD866" s="411">
        <f t="shared" ref="AD866" si="2595">AD865</f>
        <v>0</v>
      </c>
      <c r="AE866" s="411">
        <f t="shared" ref="AE866" si="2596">AE865</f>
        <v>0</v>
      </c>
      <c r="AF866" s="411">
        <f t="shared" ref="AF866" si="2597">AF865</f>
        <v>0</v>
      </c>
      <c r="AG866" s="411">
        <f t="shared" ref="AG866" si="2598">AG865</f>
        <v>0</v>
      </c>
      <c r="AH866" s="411">
        <f t="shared" ref="AH866" si="2599">AH865</f>
        <v>0</v>
      </c>
      <c r="AI866" s="411">
        <f t="shared" ref="AI866" si="2600">AI865</f>
        <v>0</v>
      </c>
      <c r="AJ866" s="411">
        <f t="shared" ref="AJ866" si="2601">AJ865</f>
        <v>0</v>
      </c>
      <c r="AK866" s="411">
        <f t="shared" ref="AK866" si="2602">AK865</f>
        <v>0</v>
      </c>
      <c r="AL866" s="411">
        <f t="shared" ref="AL866" si="2603">AL865</f>
        <v>0</v>
      </c>
      <c r="AM866" s="306"/>
    </row>
    <row r="867" spans="1:39"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outlineLevel="1">
      <c r="A869" s="532"/>
      <c r="B869" s="294" t="s">
        <v>343</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4">Z868</f>
        <v>0</v>
      </c>
      <c r="AA869" s="411">
        <f t="shared" ref="AA869" si="2605">AA868</f>
        <v>0</v>
      </c>
      <c r="AB869" s="411">
        <f t="shared" ref="AB869" si="2606">AB868</f>
        <v>0</v>
      </c>
      <c r="AC869" s="411">
        <f t="shared" ref="AC869" si="2607">AC868</f>
        <v>0</v>
      </c>
      <c r="AD869" s="411">
        <f t="shared" ref="AD869" si="2608">AD868</f>
        <v>0</v>
      </c>
      <c r="AE869" s="411">
        <f t="shared" ref="AE869" si="2609">AE868</f>
        <v>0</v>
      </c>
      <c r="AF869" s="411">
        <f t="shared" ref="AF869" si="2610">AF868</f>
        <v>0</v>
      </c>
      <c r="AG869" s="411">
        <f t="shared" ref="AG869" si="2611">AG868</f>
        <v>0</v>
      </c>
      <c r="AH869" s="411">
        <f t="shared" ref="AH869" si="2612">AH868</f>
        <v>0</v>
      </c>
      <c r="AI869" s="411">
        <f t="shared" ref="AI869" si="2613">AI868</f>
        <v>0</v>
      </c>
      <c r="AJ869" s="411">
        <f t="shared" ref="AJ869" si="2614">AJ868</f>
        <v>0</v>
      </c>
      <c r="AK869" s="411">
        <f t="shared" ref="AK869" si="2615">AK868</f>
        <v>0</v>
      </c>
      <c r="AL869" s="411">
        <f t="shared" ref="AL869" si="2616">AL868</f>
        <v>0</v>
      </c>
      <c r="AM869" s="306"/>
    </row>
    <row r="870" spans="1:39"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outlineLevel="1">
      <c r="A872" s="532"/>
      <c r="B872" s="294" t="s">
        <v>343</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7">Z871</f>
        <v>0</v>
      </c>
      <c r="AA872" s="411">
        <f t="shared" ref="AA872" si="2618">AA871</f>
        <v>0</v>
      </c>
      <c r="AB872" s="411">
        <f t="shared" ref="AB872" si="2619">AB871</f>
        <v>0</v>
      </c>
      <c r="AC872" s="411">
        <f t="shared" ref="AC872" si="2620">AC871</f>
        <v>0</v>
      </c>
      <c r="AD872" s="411">
        <f t="shared" ref="AD872" si="2621">AD871</f>
        <v>0</v>
      </c>
      <c r="AE872" s="411">
        <f t="shared" ref="AE872" si="2622">AE871</f>
        <v>0</v>
      </c>
      <c r="AF872" s="411">
        <f t="shared" ref="AF872" si="2623">AF871</f>
        <v>0</v>
      </c>
      <c r="AG872" s="411">
        <f t="shared" ref="AG872" si="2624">AG871</f>
        <v>0</v>
      </c>
      <c r="AH872" s="411">
        <f t="shared" ref="AH872" si="2625">AH871</f>
        <v>0</v>
      </c>
      <c r="AI872" s="411">
        <f t="shared" ref="AI872" si="2626">AI871</f>
        <v>0</v>
      </c>
      <c r="AJ872" s="411">
        <f t="shared" ref="AJ872" si="2627">AJ871</f>
        <v>0</v>
      </c>
      <c r="AK872" s="411">
        <f t="shared" ref="AK872" si="2628">AK871</f>
        <v>0</v>
      </c>
      <c r="AL872" s="411">
        <f>AL871</f>
        <v>0</v>
      </c>
      <c r="AM872" s="306"/>
    </row>
    <row r="873" spans="1:39"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outlineLevel="1">
      <c r="A874" s="532"/>
      <c r="B874" s="288" t="s">
        <v>502</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outlineLevel="1">
      <c r="A876" s="532"/>
      <c r="B876" s="294" t="s">
        <v>343</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29">Z875</f>
        <v>0</v>
      </c>
      <c r="AA876" s="411">
        <f t="shared" ref="AA876" si="2630">AA875</f>
        <v>0</v>
      </c>
      <c r="AB876" s="411">
        <f t="shared" ref="AB876" si="2631">AB875</f>
        <v>0</v>
      </c>
      <c r="AC876" s="411">
        <f t="shared" ref="AC876" si="2632">AC875</f>
        <v>0</v>
      </c>
      <c r="AD876" s="411">
        <f t="shared" ref="AD876" si="2633">AD875</f>
        <v>0</v>
      </c>
      <c r="AE876" s="411">
        <f t="shared" ref="AE876" si="2634">AE875</f>
        <v>0</v>
      </c>
      <c r="AF876" s="411">
        <f t="shared" ref="AF876" si="2635">AF875</f>
        <v>0</v>
      </c>
      <c r="AG876" s="411">
        <f t="shared" ref="AG876" si="2636">AG875</f>
        <v>0</v>
      </c>
      <c r="AH876" s="411">
        <f t="shared" ref="AH876" si="2637">AH875</f>
        <v>0</v>
      </c>
      <c r="AI876" s="411">
        <f t="shared" ref="AI876" si="2638">AI875</f>
        <v>0</v>
      </c>
      <c r="AJ876" s="411">
        <f t="shared" ref="AJ876" si="2639">AJ875</f>
        <v>0</v>
      </c>
      <c r="AK876" s="411">
        <f t="shared" ref="AK876" si="2640">AK875</f>
        <v>0</v>
      </c>
      <c r="AL876" s="411">
        <f t="shared" ref="AL876" si="2641">AL875</f>
        <v>0</v>
      </c>
      <c r="AM876" s="306"/>
    </row>
    <row r="877" spans="1:39"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outlineLevel="1">
      <c r="A879" s="532"/>
      <c r="B879" s="294" t="s">
        <v>343</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2">Z878</f>
        <v>0</v>
      </c>
      <c r="AA879" s="411">
        <f t="shared" ref="AA879" si="2643">AA878</f>
        <v>0</v>
      </c>
      <c r="AB879" s="411">
        <f t="shared" ref="AB879" si="2644">AB878</f>
        <v>0</v>
      </c>
      <c r="AC879" s="411">
        <f t="shared" ref="AC879" si="2645">AC878</f>
        <v>0</v>
      </c>
      <c r="AD879" s="411">
        <f t="shared" ref="AD879" si="2646">AD878</f>
        <v>0</v>
      </c>
      <c r="AE879" s="411">
        <f t="shared" ref="AE879" si="2647">AE878</f>
        <v>0</v>
      </c>
      <c r="AF879" s="411">
        <f t="shared" ref="AF879" si="2648">AF878</f>
        <v>0</v>
      </c>
      <c r="AG879" s="411">
        <f t="shared" ref="AG879" si="2649">AG878</f>
        <v>0</v>
      </c>
      <c r="AH879" s="411">
        <f t="shared" ref="AH879" si="2650">AH878</f>
        <v>0</v>
      </c>
      <c r="AI879" s="411">
        <f t="shared" ref="AI879" si="2651">AI878</f>
        <v>0</v>
      </c>
      <c r="AJ879" s="411">
        <f t="shared" ref="AJ879" si="2652">AJ878</f>
        <v>0</v>
      </c>
      <c r="AK879" s="411">
        <f t="shared" ref="AK879" si="2653">AK878</f>
        <v>0</v>
      </c>
      <c r="AL879" s="411">
        <f t="shared" ref="AL879" si="2654">AL878</f>
        <v>0</v>
      </c>
      <c r="AM879" s="306"/>
    </row>
    <row r="880" spans="1:39"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outlineLevel="1">
      <c r="A882" s="532"/>
      <c r="B882" s="294" t="s">
        <v>343</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5">Z881</f>
        <v>0</v>
      </c>
      <c r="AA882" s="411">
        <f t="shared" ref="AA882" si="2656">AA881</f>
        <v>0</v>
      </c>
      <c r="AB882" s="411">
        <f t="shared" ref="AB882" si="2657">AB881</f>
        <v>0</v>
      </c>
      <c r="AC882" s="411">
        <f t="shared" ref="AC882" si="2658">AC881</f>
        <v>0</v>
      </c>
      <c r="AD882" s="411">
        <f t="shared" ref="AD882" si="2659">AD881</f>
        <v>0</v>
      </c>
      <c r="AE882" s="411">
        <f t="shared" ref="AE882" si="2660">AE881</f>
        <v>0</v>
      </c>
      <c r="AF882" s="411">
        <f t="shared" ref="AF882" si="2661">AF881</f>
        <v>0</v>
      </c>
      <c r="AG882" s="411">
        <f t="shared" ref="AG882" si="2662">AG881</f>
        <v>0</v>
      </c>
      <c r="AH882" s="411">
        <f t="shared" ref="AH882" si="2663">AH881</f>
        <v>0</v>
      </c>
      <c r="AI882" s="411">
        <f t="shared" ref="AI882" si="2664">AI881</f>
        <v>0</v>
      </c>
      <c r="AJ882" s="411">
        <f t="shared" ref="AJ882" si="2665">AJ881</f>
        <v>0</v>
      </c>
      <c r="AK882" s="411">
        <f t="shared" ref="AK882" si="2666">AK881</f>
        <v>0</v>
      </c>
      <c r="AL882" s="411">
        <f t="shared" ref="AL882" si="2667">AL881</f>
        <v>0</v>
      </c>
      <c r="AM882" s="306"/>
    </row>
    <row r="883" spans="1:39"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outlineLevel="1">
      <c r="A884" s="532"/>
      <c r="B884" s="288" t="s">
        <v>503</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outlineLevel="1">
      <c r="A886" s="532"/>
      <c r="B886" s="294" t="s">
        <v>343</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8">Z885</f>
        <v>0</v>
      </c>
      <c r="AA886" s="411">
        <f t="shared" ref="AA886" si="2669">AA885</f>
        <v>0</v>
      </c>
      <c r="AB886" s="411">
        <f t="shared" ref="AB886" si="2670">AB885</f>
        <v>0</v>
      </c>
      <c r="AC886" s="411">
        <f t="shared" ref="AC886" si="2671">AC885</f>
        <v>0</v>
      </c>
      <c r="AD886" s="411">
        <f t="shared" ref="AD886" si="2672">AD885</f>
        <v>0</v>
      </c>
      <c r="AE886" s="411">
        <f t="shared" ref="AE886" si="2673">AE885</f>
        <v>0</v>
      </c>
      <c r="AF886" s="411">
        <f t="shared" ref="AF886" si="2674">AF885</f>
        <v>0</v>
      </c>
      <c r="AG886" s="411">
        <f t="shared" ref="AG886" si="2675">AG885</f>
        <v>0</v>
      </c>
      <c r="AH886" s="411">
        <f t="shared" ref="AH886" si="2676">AH885</f>
        <v>0</v>
      </c>
      <c r="AI886" s="411">
        <f t="shared" ref="AI886" si="2677">AI885</f>
        <v>0</v>
      </c>
      <c r="AJ886" s="411">
        <f t="shared" ref="AJ886" si="2678">AJ885</f>
        <v>0</v>
      </c>
      <c r="AK886" s="411">
        <f t="shared" ref="AK886" si="2679">AK885</f>
        <v>0</v>
      </c>
      <c r="AL886" s="411">
        <f t="shared" ref="AL886" si="2680">AL885</f>
        <v>0</v>
      </c>
      <c r="AM886" s="306"/>
    </row>
    <row r="887" spans="1:39"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outlineLevel="1">
      <c r="A889" s="532"/>
      <c r="B889" s="294" t="s">
        <v>343</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1">Z888</f>
        <v>0</v>
      </c>
      <c r="AA889" s="411">
        <f t="shared" ref="AA889" si="2682">AA888</f>
        <v>0</v>
      </c>
      <c r="AB889" s="411">
        <f t="shared" ref="AB889" si="2683">AB888</f>
        <v>0</v>
      </c>
      <c r="AC889" s="411">
        <f t="shared" ref="AC889" si="2684">AC888</f>
        <v>0</v>
      </c>
      <c r="AD889" s="411">
        <f t="shared" ref="AD889" si="2685">AD888</f>
        <v>0</v>
      </c>
      <c r="AE889" s="411">
        <f t="shared" ref="AE889" si="2686">AE888</f>
        <v>0</v>
      </c>
      <c r="AF889" s="411">
        <f t="shared" ref="AF889" si="2687">AF888</f>
        <v>0</v>
      </c>
      <c r="AG889" s="411">
        <f t="shared" ref="AG889" si="2688">AG888</f>
        <v>0</v>
      </c>
      <c r="AH889" s="411">
        <f t="shared" ref="AH889" si="2689">AH888</f>
        <v>0</v>
      </c>
      <c r="AI889" s="411">
        <f t="shared" ref="AI889" si="2690">AI888</f>
        <v>0</v>
      </c>
      <c r="AJ889" s="411">
        <f t="shared" ref="AJ889" si="2691">AJ888</f>
        <v>0</v>
      </c>
      <c r="AK889" s="411">
        <f t="shared" ref="AK889" si="2692">AK888</f>
        <v>0</v>
      </c>
      <c r="AL889" s="411">
        <f t="shared" ref="AL889" si="2693">AL888</f>
        <v>0</v>
      </c>
      <c r="AM889" s="306"/>
    </row>
    <row r="890" spans="1:39"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outlineLevel="1">
      <c r="A892" s="532"/>
      <c r="B892" s="294" t="s">
        <v>343</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4">Z891</f>
        <v>0</v>
      </c>
      <c r="AA892" s="411">
        <f t="shared" ref="AA892" si="2695">AA891</f>
        <v>0</v>
      </c>
      <c r="AB892" s="411">
        <f t="shared" ref="AB892" si="2696">AB891</f>
        <v>0</v>
      </c>
      <c r="AC892" s="411">
        <f t="shared" ref="AC892" si="2697">AC891</f>
        <v>0</v>
      </c>
      <c r="AD892" s="411">
        <f t="shared" ref="AD892" si="2698">AD891</f>
        <v>0</v>
      </c>
      <c r="AE892" s="411">
        <f t="shared" ref="AE892" si="2699">AE891</f>
        <v>0</v>
      </c>
      <c r="AF892" s="411">
        <f t="shared" ref="AF892" si="2700">AF891</f>
        <v>0</v>
      </c>
      <c r="AG892" s="411">
        <f t="shared" ref="AG892" si="2701">AG891</f>
        <v>0</v>
      </c>
      <c r="AH892" s="411">
        <f t="shared" ref="AH892" si="2702">AH891</f>
        <v>0</v>
      </c>
      <c r="AI892" s="411">
        <f t="shared" ref="AI892" si="2703">AI891</f>
        <v>0</v>
      </c>
      <c r="AJ892" s="411">
        <f t="shared" ref="AJ892" si="2704">AJ891</f>
        <v>0</v>
      </c>
      <c r="AK892" s="411">
        <f t="shared" ref="AK892" si="2705">AK891</f>
        <v>0</v>
      </c>
      <c r="AL892" s="411">
        <f t="shared" ref="AL892" si="2706">AL891</f>
        <v>0</v>
      </c>
      <c r="AM892" s="306"/>
    </row>
    <row r="893" spans="1:39"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outlineLevel="1">
      <c r="A895" s="532"/>
      <c r="B895" s="294" t="s">
        <v>343</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7">Z894</f>
        <v>0</v>
      </c>
      <c r="AA895" s="411">
        <f t="shared" ref="AA895" si="2708">AA894</f>
        <v>0</v>
      </c>
      <c r="AB895" s="411">
        <f t="shared" ref="AB895" si="2709">AB894</f>
        <v>0</v>
      </c>
      <c r="AC895" s="411">
        <f t="shared" ref="AC895" si="2710">AC894</f>
        <v>0</v>
      </c>
      <c r="AD895" s="411">
        <f t="shared" ref="AD895" si="2711">AD894</f>
        <v>0</v>
      </c>
      <c r="AE895" s="411">
        <f t="shared" ref="AE895" si="2712">AE894</f>
        <v>0</v>
      </c>
      <c r="AF895" s="411">
        <f t="shared" ref="AF895" si="2713">AF894</f>
        <v>0</v>
      </c>
      <c r="AG895" s="411">
        <f t="shared" ref="AG895" si="2714">AG894</f>
        <v>0</v>
      </c>
      <c r="AH895" s="411">
        <f t="shared" ref="AH895" si="2715">AH894</f>
        <v>0</v>
      </c>
      <c r="AI895" s="411">
        <f t="shared" ref="AI895" si="2716">AI894</f>
        <v>0</v>
      </c>
      <c r="AJ895" s="411">
        <f t="shared" ref="AJ895" si="2717">AJ894</f>
        <v>0</v>
      </c>
      <c r="AK895" s="411">
        <f t="shared" ref="AK895" si="2718">AK894</f>
        <v>0</v>
      </c>
      <c r="AL895" s="411">
        <f t="shared" ref="AL895" si="2719">AL894</f>
        <v>0</v>
      </c>
      <c r="AM895" s="306"/>
    </row>
    <row r="896" spans="1:39"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outlineLevel="1">
      <c r="A898" s="532"/>
      <c r="B898" s="294" t="s">
        <v>343</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0">Z897</f>
        <v>0</v>
      </c>
      <c r="AA898" s="411">
        <f t="shared" ref="AA898" si="2721">AA897</f>
        <v>0</v>
      </c>
      <c r="AB898" s="411">
        <f t="shared" ref="AB898" si="2722">AB897</f>
        <v>0</v>
      </c>
      <c r="AC898" s="411">
        <f t="shared" ref="AC898" si="2723">AC897</f>
        <v>0</v>
      </c>
      <c r="AD898" s="411">
        <f t="shared" ref="AD898" si="2724">AD897</f>
        <v>0</v>
      </c>
      <c r="AE898" s="411">
        <f t="shared" ref="AE898" si="2725">AE897</f>
        <v>0</v>
      </c>
      <c r="AF898" s="411">
        <f t="shared" ref="AF898" si="2726">AF897</f>
        <v>0</v>
      </c>
      <c r="AG898" s="411">
        <f t="shared" ref="AG898" si="2727">AG897</f>
        <v>0</v>
      </c>
      <c r="AH898" s="411">
        <f t="shared" ref="AH898" si="2728">AH897</f>
        <v>0</v>
      </c>
      <c r="AI898" s="411">
        <f t="shared" ref="AI898" si="2729">AI897</f>
        <v>0</v>
      </c>
      <c r="AJ898" s="411">
        <f t="shared" ref="AJ898" si="2730">AJ897</f>
        <v>0</v>
      </c>
      <c r="AK898" s="411">
        <f t="shared" ref="AK898" si="2731">AK897</f>
        <v>0</v>
      </c>
      <c r="AL898" s="411">
        <f t="shared" ref="AL898" si="2732">AL897</f>
        <v>0</v>
      </c>
      <c r="AM898" s="306"/>
    </row>
    <row r="899" spans="1:39"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outlineLevel="1">
      <c r="A901" s="532"/>
      <c r="B901" s="294" t="s">
        <v>343</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3">Z900</f>
        <v>0</v>
      </c>
      <c r="AA901" s="411">
        <f t="shared" ref="AA901" si="2734">AA900</f>
        <v>0</v>
      </c>
      <c r="AB901" s="411">
        <f t="shared" ref="AB901" si="2735">AB900</f>
        <v>0</v>
      </c>
      <c r="AC901" s="411">
        <f t="shared" ref="AC901" si="2736">AC900</f>
        <v>0</v>
      </c>
      <c r="AD901" s="411">
        <f t="shared" ref="AD901" si="2737">AD900</f>
        <v>0</v>
      </c>
      <c r="AE901" s="411">
        <f t="shared" ref="AE901" si="2738">AE900</f>
        <v>0</v>
      </c>
      <c r="AF901" s="411">
        <f t="shared" ref="AF901" si="2739">AF900</f>
        <v>0</v>
      </c>
      <c r="AG901" s="411">
        <f t="shared" ref="AG901" si="2740">AG900</f>
        <v>0</v>
      </c>
      <c r="AH901" s="411">
        <f t="shared" ref="AH901" si="2741">AH900</f>
        <v>0</v>
      </c>
      <c r="AI901" s="411">
        <f t="shared" ref="AI901" si="2742">AI900</f>
        <v>0</v>
      </c>
      <c r="AJ901" s="411">
        <f t="shared" ref="AJ901" si="2743">AJ900</f>
        <v>0</v>
      </c>
      <c r="AK901" s="411">
        <f t="shared" ref="AK901" si="2744">AK900</f>
        <v>0</v>
      </c>
      <c r="AL901" s="411">
        <f t="shared" ref="AL901" si="2745">AL900</f>
        <v>0</v>
      </c>
      <c r="AM901" s="306"/>
    </row>
    <row r="902" spans="1:39"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outlineLevel="1">
      <c r="A904" s="532"/>
      <c r="B904" s="294" t="s">
        <v>343</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6">Z903</f>
        <v>0</v>
      </c>
      <c r="AA904" s="411">
        <f t="shared" ref="AA904" si="2747">AA903</f>
        <v>0</v>
      </c>
      <c r="AB904" s="411">
        <f t="shared" ref="AB904" si="2748">AB903</f>
        <v>0</v>
      </c>
      <c r="AC904" s="411">
        <f t="shared" ref="AC904" si="2749">AC903</f>
        <v>0</v>
      </c>
      <c r="AD904" s="411">
        <f t="shared" ref="AD904" si="2750">AD903</f>
        <v>0</v>
      </c>
      <c r="AE904" s="411">
        <f t="shared" ref="AE904" si="2751">AE903</f>
        <v>0</v>
      </c>
      <c r="AF904" s="411">
        <f t="shared" ref="AF904" si="2752">AF903</f>
        <v>0</v>
      </c>
      <c r="AG904" s="411">
        <f t="shared" ref="AG904" si="2753">AG903</f>
        <v>0</v>
      </c>
      <c r="AH904" s="411">
        <f t="shared" ref="AH904" si="2754">AH903</f>
        <v>0</v>
      </c>
      <c r="AI904" s="411">
        <f t="shared" ref="AI904" si="2755">AI903</f>
        <v>0</v>
      </c>
      <c r="AJ904" s="411">
        <f t="shared" ref="AJ904" si="2756">AJ903</f>
        <v>0</v>
      </c>
      <c r="AK904" s="411">
        <f t="shared" ref="AK904" si="2757">AK903</f>
        <v>0</v>
      </c>
      <c r="AL904" s="411">
        <f t="shared" ref="AL904" si="2758">AL903</f>
        <v>0</v>
      </c>
      <c r="AM904" s="306"/>
    </row>
    <row r="905" spans="1:39"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outlineLevel="1">
      <c r="A907" s="532"/>
      <c r="B907" s="294" t="s">
        <v>343</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59">Z906</f>
        <v>0</v>
      </c>
      <c r="AA907" s="411">
        <f t="shared" ref="AA907" si="2760">AA906</f>
        <v>0</v>
      </c>
      <c r="AB907" s="411">
        <f t="shared" ref="AB907" si="2761">AB906</f>
        <v>0</v>
      </c>
      <c r="AC907" s="411">
        <f t="shared" ref="AC907" si="2762">AC906</f>
        <v>0</v>
      </c>
      <c r="AD907" s="411">
        <f t="shared" ref="AD907" si="2763">AD906</f>
        <v>0</v>
      </c>
      <c r="AE907" s="411">
        <f t="shared" ref="AE907" si="2764">AE906</f>
        <v>0</v>
      </c>
      <c r="AF907" s="411">
        <f t="shared" ref="AF907" si="2765">AF906</f>
        <v>0</v>
      </c>
      <c r="AG907" s="411">
        <f t="shared" ref="AG907" si="2766">AG906</f>
        <v>0</v>
      </c>
      <c r="AH907" s="411">
        <f t="shared" ref="AH907" si="2767">AH906</f>
        <v>0</v>
      </c>
      <c r="AI907" s="411">
        <f t="shared" ref="AI907" si="2768">AI906</f>
        <v>0</v>
      </c>
      <c r="AJ907" s="411">
        <f t="shared" ref="AJ907" si="2769">AJ906</f>
        <v>0</v>
      </c>
      <c r="AK907" s="411">
        <f t="shared" ref="AK907" si="2770">AK906</f>
        <v>0</v>
      </c>
      <c r="AL907" s="411">
        <f t="shared" ref="AL907" si="2771">AL906</f>
        <v>0</v>
      </c>
      <c r="AM907" s="306"/>
    </row>
    <row r="908" spans="1:39"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outlineLevel="1">
      <c r="A910" s="532"/>
      <c r="B910" s="294" t="s">
        <v>343</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2">Z909</f>
        <v>0</v>
      </c>
      <c r="AA910" s="411">
        <f t="shared" ref="AA910" si="2773">AA909</f>
        <v>0</v>
      </c>
      <c r="AB910" s="411">
        <f t="shared" ref="AB910" si="2774">AB909</f>
        <v>0</v>
      </c>
      <c r="AC910" s="411">
        <f t="shared" ref="AC910" si="2775">AC909</f>
        <v>0</v>
      </c>
      <c r="AD910" s="411">
        <f t="shared" ref="AD910" si="2776">AD909</f>
        <v>0</v>
      </c>
      <c r="AE910" s="411">
        <f t="shared" ref="AE910" si="2777">AE909</f>
        <v>0</v>
      </c>
      <c r="AF910" s="411">
        <f t="shared" ref="AF910" si="2778">AF909</f>
        <v>0</v>
      </c>
      <c r="AG910" s="411">
        <f t="shared" ref="AG910" si="2779">AG909</f>
        <v>0</v>
      </c>
      <c r="AH910" s="411">
        <f t="shared" ref="AH910" si="2780">AH909</f>
        <v>0</v>
      </c>
      <c r="AI910" s="411">
        <f t="shared" ref="AI910" si="2781">AI909</f>
        <v>0</v>
      </c>
      <c r="AJ910" s="411">
        <f t="shared" ref="AJ910" si="2782">AJ909</f>
        <v>0</v>
      </c>
      <c r="AK910" s="411">
        <f t="shared" ref="AK910" si="2783">AK909</f>
        <v>0</v>
      </c>
      <c r="AL910" s="411">
        <f t="shared" ref="AL910" si="2784">AL909</f>
        <v>0</v>
      </c>
      <c r="AM910" s="306"/>
    </row>
    <row r="911" spans="1:39"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outlineLevel="1">
      <c r="A913" s="532"/>
      <c r="B913" s="294" t="s">
        <v>343</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5">Z912</f>
        <v>0</v>
      </c>
      <c r="AA913" s="411">
        <f t="shared" ref="AA913" si="2786">AA912</f>
        <v>0</v>
      </c>
      <c r="AB913" s="411">
        <f t="shared" ref="AB913" si="2787">AB912</f>
        <v>0</v>
      </c>
      <c r="AC913" s="411">
        <f t="shared" ref="AC913" si="2788">AC912</f>
        <v>0</v>
      </c>
      <c r="AD913" s="411">
        <f t="shared" ref="AD913" si="2789">AD912</f>
        <v>0</v>
      </c>
      <c r="AE913" s="411">
        <f t="shared" ref="AE913" si="2790">AE912</f>
        <v>0</v>
      </c>
      <c r="AF913" s="411">
        <f t="shared" ref="AF913" si="2791">AF912</f>
        <v>0</v>
      </c>
      <c r="AG913" s="411">
        <f t="shared" ref="AG913" si="2792">AG912</f>
        <v>0</v>
      </c>
      <c r="AH913" s="411">
        <f t="shared" ref="AH913" si="2793">AH912</f>
        <v>0</v>
      </c>
      <c r="AI913" s="411">
        <f t="shared" ref="AI913" si="2794">AI912</f>
        <v>0</v>
      </c>
      <c r="AJ913" s="411">
        <f t="shared" ref="AJ913" si="2795">AJ912</f>
        <v>0</v>
      </c>
      <c r="AK913" s="411">
        <f t="shared" ref="AK913" si="2796">AK912</f>
        <v>0</v>
      </c>
      <c r="AL913" s="411">
        <f t="shared" ref="AL913" si="2797">AL912</f>
        <v>0</v>
      </c>
      <c r="AM913" s="306"/>
    </row>
    <row r="914" spans="1:39"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outlineLevel="1">
      <c r="A916" s="532"/>
      <c r="B916" s="294" t="s">
        <v>343</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8">Z915</f>
        <v>0</v>
      </c>
      <c r="AA916" s="411">
        <f t="shared" ref="AA916" si="2799">AA915</f>
        <v>0</v>
      </c>
      <c r="AB916" s="411">
        <f t="shared" ref="AB916" si="2800">AB915</f>
        <v>0</v>
      </c>
      <c r="AC916" s="411">
        <f t="shared" ref="AC916" si="2801">AC915</f>
        <v>0</v>
      </c>
      <c r="AD916" s="411">
        <f t="shared" ref="AD916" si="2802">AD915</f>
        <v>0</v>
      </c>
      <c r="AE916" s="411">
        <f t="shared" ref="AE916" si="2803">AE915</f>
        <v>0</v>
      </c>
      <c r="AF916" s="411">
        <f t="shared" ref="AF916" si="2804">AF915</f>
        <v>0</v>
      </c>
      <c r="AG916" s="411">
        <f t="shared" ref="AG916" si="2805">AG915</f>
        <v>0</v>
      </c>
      <c r="AH916" s="411">
        <f t="shared" ref="AH916" si="2806">AH915</f>
        <v>0</v>
      </c>
      <c r="AI916" s="411">
        <f t="shared" ref="AI916" si="2807">AI915</f>
        <v>0</v>
      </c>
      <c r="AJ916" s="411">
        <f t="shared" ref="AJ916" si="2808">AJ915</f>
        <v>0</v>
      </c>
      <c r="AK916" s="411">
        <f t="shared" ref="AK916" si="2809">AK915</f>
        <v>0</v>
      </c>
      <c r="AL916" s="411">
        <f t="shared" ref="AL916" si="2810">AL915</f>
        <v>0</v>
      </c>
      <c r="AM916" s="306"/>
    </row>
    <row r="917" spans="1:39"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outlineLevel="1">
      <c r="A919" s="532"/>
      <c r="B919" s="294" t="s">
        <v>343</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1">Z918</f>
        <v>0</v>
      </c>
      <c r="AA919" s="411">
        <f t="shared" ref="AA919" si="2812">AA918</f>
        <v>0</v>
      </c>
      <c r="AB919" s="411">
        <f t="shared" ref="AB919" si="2813">AB918</f>
        <v>0</v>
      </c>
      <c r="AC919" s="411">
        <f t="shared" ref="AC919" si="2814">AC918</f>
        <v>0</v>
      </c>
      <c r="AD919" s="411">
        <f t="shared" ref="AD919" si="2815">AD918</f>
        <v>0</v>
      </c>
      <c r="AE919" s="411">
        <f t="shared" ref="AE919" si="2816">AE918</f>
        <v>0</v>
      </c>
      <c r="AF919" s="411">
        <f t="shared" ref="AF919" si="2817">AF918</f>
        <v>0</v>
      </c>
      <c r="AG919" s="411">
        <f t="shared" ref="AG919" si="2818">AG918</f>
        <v>0</v>
      </c>
      <c r="AH919" s="411">
        <f t="shared" ref="AH919" si="2819">AH918</f>
        <v>0</v>
      </c>
      <c r="AI919" s="411">
        <f t="shared" ref="AI919" si="2820">AI918</f>
        <v>0</v>
      </c>
      <c r="AJ919" s="411">
        <f t="shared" ref="AJ919" si="2821">AJ918</f>
        <v>0</v>
      </c>
      <c r="AK919" s="411">
        <f t="shared" ref="AK919" si="2822">AK918</f>
        <v>0</v>
      </c>
      <c r="AL919" s="411">
        <f t="shared" ref="AL919" si="2823">AL918</f>
        <v>0</v>
      </c>
      <c r="AM919" s="306"/>
    </row>
    <row r="920" spans="1:39"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outlineLevel="1">
      <c r="A922" s="532"/>
      <c r="B922" s="294" t="s">
        <v>343</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4">Z921</f>
        <v>0</v>
      </c>
      <c r="AA922" s="411">
        <f t="shared" ref="AA922" si="2825">AA921</f>
        <v>0</v>
      </c>
      <c r="AB922" s="411">
        <f t="shared" ref="AB922" si="2826">AB921</f>
        <v>0</v>
      </c>
      <c r="AC922" s="411">
        <f t="shared" ref="AC922" si="2827">AC921</f>
        <v>0</v>
      </c>
      <c r="AD922" s="411">
        <f t="shared" ref="AD922" si="2828">AD921</f>
        <v>0</v>
      </c>
      <c r="AE922" s="411">
        <f t="shared" ref="AE922" si="2829">AE921</f>
        <v>0</v>
      </c>
      <c r="AF922" s="411">
        <f t="shared" ref="AF922" si="2830">AF921</f>
        <v>0</v>
      </c>
      <c r="AG922" s="411">
        <f t="shared" ref="AG922" si="2831">AG921</f>
        <v>0</v>
      </c>
      <c r="AH922" s="411">
        <f t="shared" ref="AH922" si="2832">AH921</f>
        <v>0</v>
      </c>
      <c r="AI922" s="411">
        <f t="shared" ref="AI922" si="2833">AI921</f>
        <v>0</v>
      </c>
      <c r="AJ922" s="411">
        <f t="shared" ref="AJ922" si="2834">AJ921</f>
        <v>0</v>
      </c>
      <c r="AK922" s="411">
        <f t="shared" ref="AK922" si="2835">AK921</f>
        <v>0</v>
      </c>
      <c r="AL922" s="411">
        <f t="shared" ref="AL922" si="2836">AL921</f>
        <v>0</v>
      </c>
      <c r="AM922" s="306"/>
    </row>
    <row r="923" spans="1:39"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outlineLevel="1">
      <c r="A925" s="532"/>
      <c r="B925" s="294" t="s">
        <v>343</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7">Z924</f>
        <v>0</v>
      </c>
      <c r="AA925" s="411">
        <f t="shared" ref="AA925" si="2838">AA924</f>
        <v>0</v>
      </c>
      <c r="AB925" s="411">
        <f t="shared" ref="AB925" si="2839">AB924</f>
        <v>0</v>
      </c>
      <c r="AC925" s="411">
        <f t="shared" ref="AC925" si="2840">AC924</f>
        <v>0</v>
      </c>
      <c r="AD925" s="411">
        <f t="shared" ref="AD925" si="2841">AD924</f>
        <v>0</v>
      </c>
      <c r="AE925" s="411">
        <f t="shared" ref="AE925" si="2842">AE924</f>
        <v>0</v>
      </c>
      <c r="AF925" s="411">
        <f t="shared" ref="AF925" si="2843">AF924</f>
        <v>0</v>
      </c>
      <c r="AG925" s="411">
        <f t="shared" ref="AG925" si="2844">AG924</f>
        <v>0</v>
      </c>
      <c r="AH925" s="411">
        <f t="shared" ref="AH925" si="2845">AH924</f>
        <v>0</v>
      </c>
      <c r="AI925" s="411">
        <f t="shared" ref="AI925" si="2846">AI924</f>
        <v>0</v>
      </c>
      <c r="AJ925" s="411">
        <f t="shared" ref="AJ925" si="2847">AJ924</f>
        <v>0</v>
      </c>
      <c r="AK925" s="411">
        <f t="shared" ref="AK925" si="2848">AK924</f>
        <v>0</v>
      </c>
      <c r="AL925" s="411">
        <f t="shared" ref="AL925" si="2849">AL924</f>
        <v>0</v>
      </c>
      <c r="AM925" s="306"/>
    </row>
    <row r="926" spans="1:39"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 r="B927" s="327" t="s">
        <v>329</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330</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331</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0</v>
      </c>
      <c r="AA930" s="341">
        <f>HLOOKUP(AA$35,'3.  Distribution Rates'!$C$122:$P$133,11,FALSE)</f>
        <v>0</v>
      </c>
      <c r="AB930" s="341">
        <f>HLOOKUP(AB$35,'3.  Distribution Rates'!$C$122:$P$133,11,FALSE)</f>
        <v>0</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332</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0">SUM(Y931:AL931)</f>
        <v>0</v>
      </c>
    </row>
    <row r="932" spans="2:39">
      <c r="B932" s="324" t="s">
        <v>333</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0"/>
        <v>0</v>
      </c>
    </row>
    <row r="933" spans="2:39">
      <c r="B933" s="324" t="s">
        <v>334</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0"/>
        <v>0</v>
      </c>
    </row>
    <row r="934" spans="2:39">
      <c r="B934" s="324" t="s">
        <v>335</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0"/>
        <v>0</v>
      </c>
    </row>
    <row r="935" spans="2:39">
      <c r="B935" s="324" t="s">
        <v>336</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1">Y211*Y930</f>
        <v>0</v>
      </c>
      <c r="Z935" s="378">
        <f t="shared" si="2851"/>
        <v>0</v>
      </c>
      <c r="AA935" s="378">
        <f t="shared" si="2851"/>
        <v>0</v>
      </c>
      <c r="AB935" s="378">
        <f t="shared" si="2851"/>
        <v>0</v>
      </c>
      <c r="AC935" s="378">
        <f t="shared" si="2851"/>
        <v>0</v>
      </c>
      <c r="AD935" s="378">
        <f t="shared" si="2851"/>
        <v>0</v>
      </c>
      <c r="AE935" s="378">
        <f t="shared" si="2851"/>
        <v>0</v>
      </c>
      <c r="AF935" s="378">
        <f t="shared" si="2851"/>
        <v>0</v>
      </c>
      <c r="AG935" s="378">
        <f t="shared" si="2851"/>
        <v>0</v>
      </c>
      <c r="AH935" s="378">
        <f t="shared" si="2851"/>
        <v>0</v>
      </c>
      <c r="AI935" s="378">
        <f t="shared" si="2851"/>
        <v>0</v>
      </c>
      <c r="AJ935" s="378">
        <f t="shared" si="2851"/>
        <v>0</v>
      </c>
      <c r="AK935" s="378">
        <f t="shared" si="2851"/>
        <v>0</v>
      </c>
      <c r="AL935" s="378">
        <f t="shared" si="2851"/>
        <v>0</v>
      </c>
      <c r="AM935" s="629">
        <f t="shared" si="2850"/>
        <v>0</v>
      </c>
    </row>
    <row r="936" spans="2:39">
      <c r="B936" s="324" t="s">
        <v>337</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2">Y394*Y930</f>
        <v>0</v>
      </c>
      <c r="Z936" s="378">
        <f t="shared" si="2852"/>
        <v>0</v>
      </c>
      <c r="AA936" s="378">
        <f t="shared" si="2852"/>
        <v>0</v>
      </c>
      <c r="AB936" s="378">
        <f t="shared" si="2852"/>
        <v>0</v>
      </c>
      <c r="AC936" s="378">
        <f t="shared" si="2852"/>
        <v>0</v>
      </c>
      <c r="AD936" s="378">
        <f t="shared" si="2852"/>
        <v>0</v>
      </c>
      <c r="AE936" s="378">
        <f t="shared" si="2852"/>
        <v>0</v>
      </c>
      <c r="AF936" s="378">
        <f t="shared" si="2852"/>
        <v>0</v>
      </c>
      <c r="AG936" s="378">
        <f t="shared" si="2852"/>
        <v>0</v>
      </c>
      <c r="AH936" s="378">
        <f t="shared" si="2852"/>
        <v>0</v>
      </c>
      <c r="AI936" s="378">
        <f t="shared" si="2852"/>
        <v>0</v>
      </c>
      <c r="AJ936" s="378">
        <f t="shared" si="2852"/>
        <v>0</v>
      </c>
      <c r="AK936" s="378">
        <f t="shared" si="2852"/>
        <v>0</v>
      </c>
      <c r="AL936" s="378">
        <f t="shared" si="2852"/>
        <v>0</v>
      </c>
      <c r="AM936" s="629">
        <f t="shared" si="2850"/>
        <v>0</v>
      </c>
    </row>
    <row r="937" spans="2:39">
      <c r="B937" s="324" t="s">
        <v>338</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3">Y577*Y930</f>
        <v>0</v>
      </c>
      <c r="Z937" s="378">
        <f t="shared" si="2853"/>
        <v>0</v>
      </c>
      <c r="AA937" s="378">
        <f t="shared" si="2853"/>
        <v>0</v>
      </c>
      <c r="AB937" s="378">
        <f t="shared" si="2853"/>
        <v>0</v>
      </c>
      <c r="AC937" s="378">
        <f t="shared" si="2853"/>
        <v>0</v>
      </c>
      <c r="AD937" s="378">
        <f t="shared" si="2853"/>
        <v>0</v>
      </c>
      <c r="AE937" s="378">
        <f t="shared" si="2853"/>
        <v>0</v>
      </c>
      <c r="AF937" s="378">
        <f t="shared" si="2853"/>
        <v>0</v>
      </c>
      <c r="AG937" s="378">
        <f t="shared" si="2853"/>
        <v>0</v>
      </c>
      <c r="AH937" s="378">
        <f t="shared" si="2853"/>
        <v>0</v>
      </c>
      <c r="AI937" s="378">
        <f t="shared" si="2853"/>
        <v>0</v>
      </c>
      <c r="AJ937" s="378">
        <f t="shared" si="2853"/>
        <v>0</v>
      </c>
      <c r="AK937" s="378">
        <f t="shared" si="2853"/>
        <v>0</v>
      </c>
      <c r="AL937" s="378">
        <f t="shared" si="2853"/>
        <v>0</v>
      </c>
      <c r="AM937" s="629">
        <f t="shared" si="2850"/>
        <v>0</v>
      </c>
    </row>
    <row r="938" spans="2:39">
      <c r="B938" s="324" t="s">
        <v>339</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4">Y760*Y930</f>
        <v>0</v>
      </c>
      <c r="Z938" s="378">
        <f t="shared" si="2854"/>
        <v>0</v>
      </c>
      <c r="AA938" s="378">
        <f t="shared" si="2854"/>
        <v>0</v>
      </c>
      <c r="AB938" s="378">
        <f t="shared" si="2854"/>
        <v>0</v>
      </c>
      <c r="AC938" s="378">
        <f t="shared" si="2854"/>
        <v>0</v>
      </c>
      <c r="AD938" s="378">
        <f t="shared" si="2854"/>
        <v>0</v>
      </c>
      <c r="AE938" s="378">
        <f t="shared" si="2854"/>
        <v>0</v>
      </c>
      <c r="AF938" s="378">
        <f t="shared" si="2854"/>
        <v>0</v>
      </c>
      <c r="AG938" s="378">
        <f t="shared" si="2854"/>
        <v>0</v>
      </c>
      <c r="AH938" s="378">
        <f t="shared" si="2854"/>
        <v>0</v>
      </c>
      <c r="AI938" s="378">
        <f t="shared" si="2854"/>
        <v>0</v>
      </c>
      <c r="AJ938" s="378">
        <f t="shared" si="2854"/>
        <v>0</v>
      </c>
      <c r="AK938" s="378">
        <f t="shared" si="2854"/>
        <v>0</v>
      </c>
      <c r="AL938" s="378">
        <f t="shared" si="2854"/>
        <v>0</v>
      </c>
      <c r="AM938" s="629">
        <f t="shared" si="2850"/>
        <v>0</v>
      </c>
    </row>
    <row r="939" spans="2:39">
      <c r="B939" s="324" t="s">
        <v>340</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5">Z927*Z930</f>
        <v>0</v>
      </c>
      <c r="AA939" s="378">
        <f t="shared" si="2855"/>
        <v>0</v>
      </c>
      <c r="AB939" s="378">
        <f t="shared" si="2855"/>
        <v>0</v>
      </c>
      <c r="AC939" s="378">
        <f t="shared" si="2855"/>
        <v>0</v>
      </c>
      <c r="AD939" s="378">
        <f t="shared" si="2855"/>
        <v>0</v>
      </c>
      <c r="AE939" s="378">
        <f t="shared" si="2855"/>
        <v>0</v>
      </c>
      <c r="AF939" s="378">
        <f t="shared" si="2855"/>
        <v>0</v>
      </c>
      <c r="AG939" s="378">
        <f t="shared" si="2855"/>
        <v>0</v>
      </c>
      <c r="AH939" s="378">
        <f t="shared" si="2855"/>
        <v>0</v>
      </c>
      <c r="AI939" s="378">
        <f t="shared" si="2855"/>
        <v>0</v>
      </c>
      <c r="AJ939" s="378">
        <f t="shared" si="2855"/>
        <v>0</v>
      </c>
      <c r="AK939" s="378">
        <f t="shared" si="2855"/>
        <v>0</v>
      </c>
      <c r="AL939" s="378">
        <f t="shared" si="2855"/>
        <v>0</v>
      </c>
      <c r="AM939" s="629">
        <f t="shared" si="2850"/>
        <v>0</v>
      </c>
    </row>
    <row r="940" spans="2:39" ht="15.75">
      <c r="B940" s="349" t="s">
        <v>344</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56">SUM(Z931:Z939)</f>
        <v>0</v>
      </c>
      <c r="AA940" s="346">
        <f t="shared" si="2856"/>
        <v>0</v>
      </c>
      <c r="AB940" s="346">
        <f t="shared" si="2856"/>
        <v>0</v>
      </c>
      <c r="AC940" s="346">
        <f t="shared" si="2856"/>
        <v>0</v>
      </c>
      <c r="AD940" s="346">
        <f t="shared" si="2856"/>
        <v>0</v>
      </c>
      <c r="AE940" s="346">
        <f t="shared" si="2856"/>
        <v>0</v>
      </c>
      <c r="AF940" s="346">
        <f>SUM(AF931:AF939)</f>
        <v>0</v>
      </c>
      <c r="AG940" s="346">
        <f t="shared" ref="AG940:AL940" si="2857">SUM(AG931:AG939)</f>
        <v>0</v>
      </c>
      <c r="AH940" s="346">
        <f t="shared" si="2857"/>
        <v>0</v>
      </c>
      <c r="AI940" s="346">
        <f t="shared" si="2857"/>
        <v>0</v>
      </c>
      <c r="AJ940" s="346">
        <f t="shared" si="2857"/>
        <v>0</v>
      </c>
      <c r="AK940" s="346">
        <f t="shared" si="2857"/>
        <v>0</v>
      </c>
      <c r="AL940" s="346">
        <f t="shared" si="2857"/>
        <v>0</v>
      </c>
      <c r="AM940" s="407">
        <f>SUM(AM931:AM939)</f>
        <v>0</v>
      </c>
    </row>
    <row r="941" spans="2:39" ht="15.75">
      <c r="B941" s="349" t="s">
        <v>345</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58">Z928*Z930</f>
        <v>0</v>
      </c>
      <c r="AA941" s="347">
        <f t="shared" si="2858"/>
        <v>0</v>
      </c>
      <c r="AB941" s="347">
        <f t="shared" si="2858"/>
        <v>0</v>
      </c>
      <c r="AC941" s="347">
        <f t="shared" si="2858"/>
        <v>0</v>
      </c>
      <c r="AD941" s="347">
        <f t="shared" si="2858"/>
        <v>0</v>
      </c>
      <c r="AE941" s="347">
        <f t="shared" si="2858"/>
        <v>0</v>
      </c>
      <c r="AF941" s="347">
        <f>AF928*AF930</f>
        <v>0</v>
      </c>
      <c r="AG941" s="347">
        <f t="shared" ref="AG941:AL941" si="2859">AG928*AG930</f>
        <v>0</v>
      </c>
      <c r="AH941" s="347">
        <f t="shared" si="2859"/>
        <v>0</v>
      </c>
      <c r="AI941" s="347">
        <f t="shared" si="2859"/>
        <v>0</v>
      </c>
      <c r="AJ941" s="347">
        <f t="shared" si="2859"/>
        <v>0</v>
      </c>
      <c r="AK941" s="347">
        <f t="shared" si="2859"/>
        <v>0</v>
      </c>
      <c r="AL941" s="347">
        <f t="shared" si="2859"/>
        <v>0</v>
      </c>
      <c r="AM941" s="407">
        <f>SUM(Y941:AL941)</f>
        <v>0</v>
      </c>
    </row>
    <row r="942" spans="2:39" ht="15.75">
      <c r="B942" s="349" t="s">
        <v>346</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341</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0">IF(AA768="kw",SUMPRODUCT($N$770:$N$925,$P$770:$P$925,AA770:AA925),SUMPRODUCT($E$770:$E$925,AA770:AA925))</f>
        <v>0</v>
      </c>
      <c r="AB944" s="326">
        <f t="shared" si="2860"/>
        <v>0</v>
      </c>
      <c r="AC944" s="326">
        <f t="shared" si="2860"/>
        <v>0</v>
      </c>
      <c r="AD944" s="326">
        <f t="shared" si="2860"/>
        <v>0</v>
      </c>
      <c r="AE944" s="326">
        <f t="shared" si="2860"/>
        <v>0</v>
      </c>
      <c r="AF944" s="326">
        <f t="shared" si="2860"/>
        <v>0</v>
      </c>
      <c r="AG944" s="326">
        <f t="shared" si="2860"/>
        <v>0</v>
      </c>
      <c r="AH944" s="326">
        <f t="shared" si="2860"/>
        <v>0</v>
      </c>
      <c r="AI944" s="326">
        <f t="shared" si="2860"/>
        <v>0</v>
      </c>
      <c r="AJ944" s="326">
        <f t="shared" si="2860"/>
        <v>0</v>
      </c>
      <c r="AK944" s="326">
        <f t="shared" si="2860"/>
        <v>0</v>
      </c>
      <c r="AL944" s="326">
        <f t="shared" si="2860"/>
        <v>0</v>
      </c>
      <c r="AM944" s="386"/>
    </row>
    <row r="945" spans="1:39" ht="18.75" customHeight="1">
      <c r="B945" s="368" t="s">
        <v>597</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342</v>
      </c>
      <c r="C948" s="281"/>
      <c r="D948" s="590" t="s">
        <v>529</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07" t="s">
        <v>211</v>
      </c>
      <c r="C949" s="809" t="s">
        <v>33</v>
      </c>
      <c r="D949" s="284" t="s">
        <v>423</v>
      </c>
      <c r="E949" s="811" t="s">
        <v>209</v>
      </c>
      <c r="F949" s="812"/>
      <c r="G949" s="812"/>
      <c r="H949" s="812"/>
      <c r="I949" s="812"/>
      <c r="J949" s="812"/>
      <c r="K949" s="812"/>
      <c r="L949" s="812"/>
      <c r="M949" s="813"/>
      <c r="N949" s="814" t="s">
        <v>213</v>
      </c>
      <c r="O949" s="284" t="s">
        <v>424</v>
      </c>
      <c r="P949" s="811" t="s">
        <v>212</v>
      </c>
      <c r="Q949" s="812"/>
      <c r="R949" s="812"/>
      <c r="S949" s="812"/>
      <c r="T949" s="812"/>
      <c r="U949" s="812"/>
      <c r="V949" s="812"/>
      <c r="W949" s="812"/>
      <c r="X949" s="813"/>
      <c r="Y949" s="804" t="s">
        <v>244</v>
      </c>
      <c r="Z949" s="805"/>
      <c r="AA949" s="805"/>
      <c r="AB949" s="805"/>
      <c r="AC949" s="805"/>
      <c r="AD949" s="805"/>
      <c r="AE949" s="805"/>
      <c r="AF949" s="805"/>
      <c r="AG949" s="805"/>
      <c r="AH949" s="805"/>
      <c r="AI949" s="805"/>
      <c r="AJ949" s="805"/>
      <c r="AK949" s="805"/>
      <c r="AL949" s="805"/>
      <c r="AM949" s="806"/>
    </row>
    <row r="950" spans="1:39" ht="65.25" customHeight="1">
      <c r="B950" s="808"/>
      <c r="C950" s="810"/>
      <c r="D950" s="285">
        <v>2020</v>
      </c>
      <c r="E950" s="285">
        <v>2021</v>
      </c>
      <c r="F950" s="285">
        <v>2022</v>
      </c>
      <c r="G950" s="285">
        <v>2023</v>
      </c>
      <c r="H950" s="285">
        <v>2024</v>
      </c>
      <c r="I950" s="285">
        <v>2025</v>
      </c>
      <c r="J950" s="285">
        <v>2026</v>
      </c>
      <c r="K950" s="285">
        <v>2027</v>
      </c>
      <c r="L950" s="285">
        <v>2028</v>
      </c>
      <c r="M950" s="285">
        <v>2029</v>
      </c>
      <c r="N950" s="815"/>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
      </c>
      <c r="AB950" s="285" t="str">
        <f>'1.  LRAMVA Summary'!G52</f>
        <v/>
      </c>
      <c r="AC950" s="285" t="str">
        <f>'1.  LRAMVA Summary'!H52</f>
        <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505</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f>'1.  LRAMVA Summary'!F53</f>
        <v>0</v>
      </c>
      <c r="AB951" s="291">
        <f>'1.  LRAMVA Summary'!G53</f>
        <v>0</v>
      </c>
      <c r="AC951" s="291">
        <f>'1.  LRAMVA Summary'!H53</f>
        <v>0</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customHeight="1" outlineLevel="1">
      <c r="A952" s="532"/>
      <c r="B952" s="504" t="s">
        <v>498</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customHeight="1" outlineLevel="1">
      <c r="A954" s="532"/>
      <c r="B954" s="294" t="s">
        <v>347</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1">Z953</f>
        <v>0</v>
      </c>
      <c r="AA954" s="411">
        <f t="shared" ref="AA954" si="2862">AA953</f>
        <v>0</v>
      </c>
      <c r="AB954" s="411">
        <f t="shared" ref="AB954" si="2863">AB953</f>
        <v>0</v>
      </c>
      <c r="AC954" s="411">
        <f t="shared" ref="AC954" si="2864">AC953</f>
        <v>0</v>
      </c>
      <c r="AD954" s="411">
        <f t="shared" ref="AD954" si="2865">AD953</f>
        <v>0</v>
      </c>
      <c r="AE954" s="411">
        <f t="shared" ref="AE954" si="2866">AE953</f>
        <v>0</v>
      </c>
      <c r="AF954" s="411">
        <f t="shared" ref="AF954" si="2867">AF953</f>
        <v>0</v>
      </c>
      <c r="AG954" s="411">
        <f t="shared" ref="AG954" si="2868">AG953</f>
        <v>0</v>
      </c>
      <c r="AH954" s="411">
        <f t="shared" ref="AH954" si="2869">AH953</f>
        <v>0</v>
      </c>
      <c r="AI954" s="411">
        <f t="shared" ref="AI954" si="2870">AI953</f>
        <v>0</v>
      </c>
      <c r="AJ954" s="411">
        <f t="shared" ref="AJ954" si="2871">AJ953</f>
        <v>0</v>
      </c>
      <c r="AK954" s="411">
        <f t="shared" ref="AK954" si="2872">AK953</f>
        <v>0</v>
      </c>
      <c r="AL954" s="411">
        <f t="shared" ref="AL954" si="2873">AL953</f>
        <v>0</v>
      </c>
      <c r="AM954" s="297"/>
    </row>
    <row r="955" spans="1:39" ht="15"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customHeight="1" outlineLevel="1">
      <c r="A957" s="532"/>
      <c r="B957" s="294" t="s">
        <v>347</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4">Z956</f>
        <v>0</v>
      </c>
      <c r="AA957" s="411">
        <f t="shared" ref="AA957" si="2875">AA956</f>
        <v>0</v>
      </c>
      <c r="AB957" s="411">
        <f t="shared" ref="AB957" si="2876">AB956</f>
        <v>0</v>
      </c>
      <c r="AC957" s="411">
        <f t="shared" ref="AC957" si="2877">AC956</f>
        <v>0</v>
      </c>
      <c r="AD957" s="411">
        <f t="shared" ref="AD957" si="2878">AD956</f>
        <v>0</v>
      </c>
      <c r="AE957" s="411">
        <f t="shared" ref="AE957" si="2879">AE956</f>
        <v>0</v>
      </c>
      <c r="AF957" s="411">
        <f t="shared" ref="AF957" si="2880">AF956</f>
        <v>0</v>
      </c>
      <c r="AG957" s="411">
        <f t="shared" ref="AG957" si="2881">AG956</f>
        <v>0</v>
      </c>
      <c r="AH957" s="411">
        <f t="shared" ref="AH957" si="2882">AH956</f>
        <v>0</v>
      </c>
      <c r="AI957" s="411">
        <f t="shared" ref="AI957" si="2883">AI956</f>
        <v>0</v>
      </c>
      <c r="AJ957" s="411">
        <f t="shared" ref="AJ957" si="2884">AJ956</f>
        <v>0</v>
      </c>
      <c r="AK957" s="411">
        <f t="shared" ref="AK957" si="2885">AK956</f>
        <v>0</v>
      </c>
      <c r="AL957" s="411">
        <f t="shared" ref="AL957" si="2886">AL956</f>
        <v>0</v>
      </c>
      <c r="AM957" s="297"/>
    </row>
    <row r="958" spans="1:39" ht="15"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customHeight="1" outlineLevel="1">
      <c r="A960" s="532"/>
      <c r="B960" s="294" t="s">
        <v>347</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7">Z959</f>
        <v>0</v>
      </c>
      <c r="AA960" s="411">
        <f t="shared" ref="AA960" si="2888">AA959</f>
        <v>0</v>
      </c>
      <c r="AB960" s="411">
        <f t="shared" ref="AB960" si="2889">AB959</f>
        <v>0</v>
      </c>
      <c r="AC960" s="411">
        <f t="shared" ref="AC960" si="2890">AC959</f>
        <v>0</v>
      </c>
      <c r="AD960" s="411">
        <f t="shared" ref="AD960" si="2891">AD959</f>
        <v>0</v>
      </c>
      <c r="AE960" s="411">
        <f t="shared" ref="AE960" si="2892">AE959</f>
        <v>0</v>
      </c>
      <c r="AF960" s="411">
        <f t="shared" ref="AF960" si="2893">AF959</f>
        <v>0</v>
      </c>
      <c r="AG960" s="411">
        <f t="shared" ref="AG960" si="2894">AG959</f>
        <v>0</v>
      </c>
      <c r="AH960" s="411">
        <f t="shared" ref="AH960" si="2895">AH959</f>
        <v>0</v>
      </c>
      <c r="AI960" s="411">
        <f t="shared" ref="AI960" si="2896">AI959</f>
        <v>0</v>
      </c>
      <c r="AJ960" s="411">
        <f t="shared" ref="AJ960" si="2897">AJ959</f>
        <v>0</v>
      </c>
      <c r="AK960" s="411">
        <f t="shared" ref="AK960" si="2898">AK959</f>
        <v>0</v>
      </c>
      <c r="AL960" s="411">
        <f t="shared" ref="AL960" si="2899">AL959</f>
        <v>0</v>
      </c>
      <c r="AM960" s="297"/>
    </row>
    <row r="961" spans="1:39" ht="15"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customHeight="1" outlineLevel="1">
      <c r="A962" s="532">
        <v>4</v>
      </c>
      <c r="B962" s="520" t="s">
        <v>683</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customHeight="1" outlineLevel="1">
      <c r="A963" s="532"/>
      <c r="B963" s="294" t="s">
        <v>347</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0">Z962</f>
        <v>0</v>
      </c>
      <c r="AA963" s="411">
        <f t="shared" ref="AA963" si="2901">AA962</f>
        <v>0</v>
      </c>
      <c r="AB963" s="411">
        <f t="shared" ref="AB963" si="2902">AB962</f>
        <v>0</v>
      </c>
      <c r="AC963" s="411">
        <f t="shared" ref="AC963" si="2903">AC962</f>
        <v>0</v>
      </c>
      <c r="AD963" s="411">
        <f t="shared" ref="AD963" si="2904">AD962</f>
        <v>0</v>
      </c>
      <c r="AE963" s="411">
        <f t="shared" ref="AE963" si="2905">AE962</f>
        <v>0</v>
      </c>
      <c r="AF963" s="411">
        <f t="shared" ref="AF963" si="2906">AF962</f>
        <v>0</v>
      </c>
      <c r="AG963" s="411">
        <f t="shared" ref="AG963" si="2907">AG962</f>
        <v>0</v>
      </c>
      <c r="AH963" s="411">
        <f t="shared" ref="AH963" si="2908">AH962</f>
        <v>0</v>
      </c>
      <c r="AI963" s="411">
        <f t="shared" ref="AI963" si="2909">AI962</f>
        <v>0</v>
      </c>
      <c r="AJ963" s="411">
        <f t="shared" ref="AJ963" si="2910">AJ962</f>
        <v>0</v>
      </c>
      <c r="AK963" s="411">
        <f t="shared" ref="AK963" si="2911">AK962</f>
        <v>0</v>
      </c>
      <c r="AL963" s="411">
        <f t="shared" ref="AL963" si="2912">AL962</f>
        <v>0</v>
      </c>
      <c r="AM963" s="297"/>
    </row>
    <row r="964" spans="1:39" ht="15"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customHeight="1" outlineLevel="1">
      <c r="A966" s="532"/>
      <c r="B966" s="294" t="s">
        <v>347</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3">Z965</f>
        <v>0</v>
      </c>
      <c r="AA966" s="411">
        <f t="shared" ref="AA966" si="2914">AA965</f>
        <v>0</v>
      </c>
      <c r="AB966" s="411">
        <f t="shared" ref="AB966" si="2915">AB965</f>
        <v>0</v>
      </c>
      <c r="AC966" s="411">
        <f t="shared" ref="AC966" si="2916">AC965</f>
        <v>0</v>
      </c>
      <c r="AD966" s="411">
        <f t="shared" ref="AD966" si="2917">AD965</f>
        <v>0</v>
      </c>
      <c r="AE966" s="411">
        <f t="shared" ref="AE966" si="2918">AE965</f>
        <v>0</v>
      </c>
      <c r="AF966" s="411">
        <f t="shared" ref="AF966" si="2919">AF965</f>
        <v>0</v>
      </c>
      <c r="AG966" s="411">
        <f t="shared" ref="AG966" si="2920">AG965</f>
        <v>0</v>
      </c>
      <c r="AH966" s="411">
        <f t="shared" ref="AH966" si="2921">AH965</f>
        <v>0</v>
      </c>
      <c r="AI966" s="411">
        <f t="shared" ref="AI966" si="2922">AI965</f>
        <v>0</v>
      </c>
      <c r="AJ966" s="411">
        <f t="shared" ref="AJ966" si="2923">AJ965</f>
        <v>0</v>
      </c>
      <c r="AK966" s="411">
        <f t="shared" ref="AK966" si="2924">AK965</f>
        <v>0</v>
      </c>
      <c r="AL966" s="411">
        <f t="shared" ref="AL966" si="2925">AL965</f>
        <v>0</v>
      </c>
      <c r="AM966" s="297"/>
    </row>
    <row r="967" spans="1:39" ht="15"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outlineLevel="1">
      <c r="A968" s="532"/>
      <c r="B968" s="319" t="s">
        <v>499</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customHeight="1" outlineLevel="1">
      <c r="A970" s="532"/>
      <c r="B970" s="294" t="s">
        <v>347</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6">Z969</f>
        <v>0</v>
      </c>
      <c r="AA970" s="411">
        <f t="shared" ref="AA970" si="2927">AA969</f>
        <v>0</v>
      </c>
      <c r="AB970" s="411">
        <f t="shared" ref="AB970" si="2928">AB969</f>
        <v>0</v>
      </c>
      <c r="AC970" s="411">
        <f t="shared" ref="AC970" si="2929">AC969</f>
        <v>0</v>
      </c>
      <c r="AD970" s="411">
        <f t="shared" ref="AD970" si="2930">AD969</f>
        <v>0</v>
      </c>
      <c r="AE970" s="411">
        <f t="shared" ref="AE970" si="2931">AE969</f>
        <v>0</v>
      </c>
      <c r="AF970" s="411">
        <f t="shared" ref="AF970" si="2932">AF969</f>
        <v>0</v>
      </c>
      <c r="AG970" s="411">
        <f t="shared" ref="AG970" si="2933">AG969</f>
        <v>0</v>
      </c>
      <c r="AH970" s="411">
        <f t="shared" ref="AH970" si="2934">AH969</f>
        <v>0</v>
      </c>
      <c r="AI970" s="411">
        <f t="shared" ref="AI970" si="2935">AI969</f>
        <v>0</v>
      </c>
      <c r="AJ970" s="411">
        <f t="shared" ref="AJ970" si="2936">AJ969</f>
        <v>0</v>
      </c>
      <c r="AK970" s="411">
        <f t="shared" ref="AK970" si="2937">AK969</f>
        <v>0</v>
      </c>
      <c r="AL970" s="411">
        <f t="shared" ref="AL970" si="2938">AL969</f>
        <v>0</v>
      </c>
      <c r="AM970" s="311"/>
    </row>
    <row r="971" spans="1:39" ht="15"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customHeight="1" outlineLevel="1">
      <c r="A973" s="532"/>
      <c r="B973" s="294" t="s">
        <v>347</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39">Z972</f>
        <v>0</v>
      </c>
      <c r="AA973" s="411">
        <f t="shared" ref="AA973" si="2940">AA972</f>
        <v>0</v>
      </c>
      <c r="AB973" s="411">
        <f t="shared" ref="AB973" si="2941">AB972</f>
        <v>0</v>
      </c>
      <c r="AC973" s="411">
        <f t="shared" ref="AC973" si="2942">AC972</f>
        <v>0</v>
      </c>
      <c r="AD973" s="411">
        <f t="shared" ref="AD973" si="2943">AD972</f>
        <v>0</v>
      </c>
      <c r="AE973" s="411">
        <f t="shared" ref="AE973" si="2944">AE972</f>
        <v>0</v>
      </c>
      <c r="AF973" s="411">
        <f t="shared" ref="AF973" si="2945">AF972</f>
        <v>0</v>
      </c>
      <c r="AG973" s="411">
        <f t="shared" ref="AG973" si="2946">AG972</f>
        <v>0</v>
      </c>
      <c r="AH973" s="411">
        <f t="shared" ref="AH973" si="2947">AH972</f>
        <v>0</v>
      </c>
      <c r="AI973" s="411">
        <f t="shared" ref="AI973" si="2948">AI972</f>
        <v>0</v>
      </c>
      <c r="AJ973" s="411">
        <f t="shared" ref="AJ973" si="2949">AJ972</f>
        <v>0</v>
      </c>
      <c r="AK973" s="411">
        <f t="shared" ref="AK973" si="2950">AK972</f>
        <v>0</v>
      </c>
      <c r="AL973" s="411">
        <f t="shared" ref="AL973" si="2951">AL972</f>
        <v>0</v>
      </c>
      <c r="AM973" s="311"/>
    </row>
    <row r="974" spans="1:39" ht="15"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customHeight="1" outlineLevel="1">
      <c r="A976" s="532"/>
      <c r="B976" s="294" t="s">
        <v>347</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2">Z975</f>
        <v>0</v>
      </c>
      <c r="AA976" s="411">
        <f t="shared" ref="AA976" si="2953">AA975</f>
        <v>0</v>
      </c>
      <c r="AB976" s="411">
        <f t="shared" ref="AB976" si="2954">AB975</f>
        <v>0</v>
      </c>
      <c r="AC976" s="411">
        <f t="shared" ref="AC976" si="2955">AC975</f>
        <v>0</v>
      </c>
      <c r="AD976" s="411">
        <f t="shared" ref="AD976" si="2956">AD975</f>
        <v>0</v>
      </c>
      <c r="AE976" s="411">
        <f t="shared" ref="AE976" si="2957">AE975</f>
        <v>0</v>
      </c>
      <c r="AF976" s="411">
        <f t="shared" ref="AF976" si="2958">AF975</f>
        <v>0</v>
      </c>
      <c r="AG976" s="411">
        <f t="shared" ref="AG976" si="2959">AG975</f>
        <v>0</v>
      </c>
      <c r="AH976" s="411">
        <f t="shared" ref="AH976" si="2960">AH975</f>
        <v>0</v>
      </c>
      <c r="AI976" s="411">
        <f t="shared" ref="AI976" si="2961">AI975</f>
        <v>0</v>
      </c>
      <c r="AJ976" s="411">
        <f t="shared" ref="AJ976" si="2962">AJ975</f>
        <v>0</v>
      </c>
      <c r="AK976" s="411">
        <f t="shared" ref="AK976" si="2963">AK975</f>
        <v>0</v>
      </c>
      <c r="AL976" s="411">
        <f t="shared" ref="AL976" si="2964">AL975</f>
        <v>0</v>
      </c>
      <c r="AM976" s="311"/>
    </row>
    <row r="977" spans="1:39" ht="15"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customHeight="1" outlineLevel="1">
      <c r="A979" s="532"/>
      <c r="B979" s="294" t="s">
        <v>347</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5">Z978</f>
        <v>0</v>
      </c>
      <c r="AA979" s="411">
        <f t="shared" ref="AA979" si="2966">AA978</f>
        <v>0</v>
      </c>
      <c r="AB979" s="411">
        <f t="shared" ref="AB979" si="2967">AB978</f>
        <v>0</v>
      </c>
      <c r="AC979" s="411">
        <f t="shared" ref="AC979" si="2968">AC978</f>
        <v>0</v>
      </c>
      <c r="AD979" s="411">
        <f t="shared" ref="AD979" si="2969">AD978</f>
        <v>0</v>
      </c>
      <c r="AE979" s="411">
        <f t="shared" ref="AE979" si="2970">AE978</f>
        <v>0</v>
      </c>
      <c r="AF979" s="411">
        <f t="shared" ref="AF979" si="2971">AF978</f>
        <v>0</v>
      </c>
      <c r="AG979" s="411">
        <f t="shared" ref="AG979" si="2972">AG978</f>
        <v>0</v>
      </c>
      <c r="AH979" s="411">
        <f t="shared" ref="AH979" si="2973">AH978</f>
        <v>0</v>
      </c>
      <c r="AI979" s="411">
        <f t="shared" ref="AI979" si="2974">AI978</f>
        <v>0</v>
      </c>
      <c r="AJ979" s="411">
        <f t="shared" ref="AJ979" si="2975">AJ978</f>
        <v>0</v>
      </c>
      <c r="AK979" s="411">
        <f t="shared" ref="AK979" si="2976">AK978</f>
        <v>0</v>
      </c>
      <c r="AL979" s="411">
        <f t="shared" ref="AL979" si="2977">AL978</f>
        <v>0</v>
      </c>
      <c r="AM979" s="311"/>
    </row>
    <row r="980" spans="1:39" ht="15"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customHeight="1" outlineLevel="1">
      <c r="A982" s="532"/>
      <c r="B982" s="294" t="s">
        <v>347</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8">Z981</f>
        <v>0</v>
      </c>
      <c r="AA982" s="411">
        <f t="shared" ref="AA982" si="2979">AA981</f>
        <v>0</v>
      </c>
      <c r="AB982" s="411">
        <f t="shared" ref="AB982" si="2980">AB981</f>
        <v>0</v>
      </c>
      <c r="AC982" s="411">
        <f t="shared" ref="AC982" si="2981">AC981</f>
        <v>0</v>
      </c>
      <c r="AD982" s="411">
        <f t="shared" ref="AD982" si="2982">AD981</f>
        <v>0</v>
      </c>
      <c r="AE982" s="411">
        <f t="shared" ref="AE982" si="2983">AE981</f>
        <v>0</v>
      </c>
      <c r="AF982" s="411">
        <f t="shared" ref="AF982" si="2984">AF981</f>
        <v>0</v>
      </c>
      <c r="AG982" s="411">
        <f t="shared" ref="AG982" si="2985">AG981</f>
        <v>0</v>
      </c>
      <c r="AH982" s="411">
        <f t="shared" ref="AH982" si="2986">AH981</f>
        <v>0</v>
      </c>
      <c r="AI982" s="411">
        <f t="shared" ref="AI982" si="2987">AI981</f>
        <v>0</v>
      </c>
      <c r="AJ982" s="411">
        <f t="shared" ref="AJ982" si="2988">AJ981</f>
        <v>0</v>
      </c>
      <c r="AK982" s="411">
        <f t="shared" ref="AK982" si="2989">AK981</f>
        <v>0</v>
      </c>
      <c r="AL982" s="411">
        <f t="shared" ref="AL982" si="2990">AL981</f>
        <v>0</v>
      </c>
      <c r="AM982" s="311"/>
    </row>
    <row r="983" spans="1:39" ht="15"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customHeight="1" outlineLevel="1">
      <c r="A986" s="532"/>
      <c r="B986" s="294" t="s">
        <v>347</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1">Z985</f>
        <v>0</v>
      </c>
      <c r="AA986" s="411">
        <f t="shared" ref="AA986" si="2992">AA985</f>
        <v>0</v>
      </c>
      <c r="AB986" s="411">
        <f t="shared" ref="AB986" si="2993">AB985</f>
        <v>0</v>
      </c>
      <c r="AC986" s="411">
        <f t="shared" ref="AC986" si="2994">AC985</f>
        <v>0</v>
      </c>
      <c r="AD986" s="411">
        <f t="shared" ref="AD986" si="2995">AD985</f>
        <v>0</v>
      </c>
      <c r="AE986" s="411">
        <f t="shared" ref="AE986" si="2996">AE985</f>
        <v>0</v>
      </c>
      <c r="AF986" s="411">
        <f t="shared" ref="AF986" si="2997">AF985</f>
        <v>0</v>
      </c>
      <c r="AG986" s="411">
        <f t="shared" ref="AG986" si="2998">AG985</f>
        <v>0</v>
      </c>
      <c r="AH986" s="411">
        <f t="shared" ref="AH986" si="2999">AH985</f>
        <v>0</v>
      </c>
      <c r="AI986" s="411">
        <f t="shared" ref="AI986" si="3000">AI985</f>
        <v>0</v>
      </c>
      <c r="AJ986" s="411">
        <f t="shared" ref="AJ986" si="3001">AJ985</f>
        <v>0</v>
      </c>
      <c r="AK986" s="411">
        <f t="shared" ref="AK986" si="3002">AK985</f>
        <v>0</v>
      </c>
      <c r="AL986" s="411">
        <f t="shared" ref="AL986" si="3003">AL985</f>
        <v>0</v>
      </c>
      <c r="AM986" s="297"/>
    </row>
    <row r="987" spans="1:39" ht="15"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customHeight="1" outlineLevel="1">
      <c r="A989" s="532"/>
      <c r="B989" s="294" t="s">
        <v>347</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4">Z988</f>
        <v>0</v>
      </c>
      <c r="AA989" s="411">
        <f t="shared" ref="AA989" si="3005">AA988</f>
        <v>0</v>
      </c>
      <c r="AB989" s="411">
        <f t="shared" ref="AB989" si="3006">AB988</f>
        <v>0</v>
      </c>
      <c r="AC989" s="411">
        <f t="shared" ref="AC989" si="3007">AC988</f>
        <v>0</v>
      </c>
      <c r="AD989" s="411">
        <f t="shared" ref="AD989" si="3008">AD988</f>
        <v>0</v>
      </c>
      <c r="AE989" s="411">
        <f t="shared" ref="AE989" si="3009">AE988</f>
        <v>0</v>
      </c>
      <c r="AF989" s="411">
        <f t="shared" ref="AF989" si="3010">AF988</f>
        <v>0</v>
      </c>
      <c r="AG989" s="411">
        <f t="shared" ref="AG989" si="3011">AG988</f>
        <v>0</v>
      </c>
      <c r="AH989" s="411">
        <f t="shared" ref="AH989" si="3012">AH988</f>
        <v>0</v>
      </c>
      <c r="AI989" s="411">
        <f t="shared" ref="AI989" si="3013">AI988</f>
        <v>0</v>
      </c>
      <c r="AJ989" s="411">
        <f t="shared" ref="AJ989" si="3014">AJ988</f>
        <v>0</v>
      </c>
      <c r="AK989" s="411">
        <f t="shared" ref="AK989" si="3015">AK988</f>
        <v>0</v>
      </c>
      <c r="AL989" s="411">
        <f t="shared" ref="AL989" si="3016">AL988</f>
        <v>0</v>
      </c>
      <c r="AM989" s="297"/>
    </row>
    <row r="990" spans="1:39" ht="15"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customHeight="1" outlineLevel="1">
      <c r="A992" s="532"/>
      <c r="B992" s="294" t="s">
        <v>347</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7">Z991</f>
        <v>0</v>
      </c>
      <c r="AA992" s="411">
        <f t="shared" ref="AA992" si="3018">AA991</f>
        <v>0</v>
      </c>
      <c r="AB992" s="411">
        <f t="shared" ref="AB992" si="3019">AB991</f>
        <v>0</v>
      </c>
      <c r="AC992" s="411">
        <f t="shared" ref="AC992" si="3020">AC991</f>
        <v>0</v>
      </c>
      <c r="AD992" s="411">
        <f t="shared" ref="AD992" si="3021">AD991</f>
        <v>0</v>
      </c>
      <c r="AE992" s="411">
        <f t="shared" ref="AE992" si="3022">AE991</f>
        <v>0</v>
      </c>
      <c r="AF992" s="411">
        <f t="shared" ref="AF992" si="3023">AF991</f>
        <v>0</v>
      </c>
      <c r="AG992" s="411">
        <f t="shared" ref="AG992" si="3024">AG991</f>
        <v>0</v>
      </c>
      <c r="AH992" s="411">
        <f t="shared" ref="AH992" si="3025">AH991</f>
        <v>0</v>
      </c>
      <c r="AI992" s="411">
        <f t="shared" ref="AI992" si="3026">AI991</f>
        <v>0</v>
      </c>
      <c r="AJ992" s="411">
        <f t="shared" ref="AJ992" si="3027">AJ991</f>
        <v>0</v>
      </c>
      <c r="AK992" s="411">
        <f t="shared" ref="AK992" si="3028">AK991</f>
        <v>0</v>
      </c>
      <c r="AL992" s="411">
        <f t="shared" ref="AL992" si="3029">AL991</f>
        <v>0</v>
      </c>
      <c r="AM992" s="306"/>
    </row>
    <row r="993" spans="1:40" ht="15"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customHeight="1" outlineLevel="1">
      <c r="A996" s="532"/>
      <c r="B996" s="294" t="s">
        <v>347</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0">Z995</f>
        <v>0</v>
      </c>
      <c r="AA996" s="411">
        <f t="shared" ref="AA996" si="3031">AA995</f>
        <v>0</v>
      </c>
      <c r="AB996" s="411">
        <f t="shared" ref="AB996" si="3032">AB995</f>
        <v>0</v>
      </c>
      <c r="AC996" s="411">
        <f t="shared" ref="AC996" si="3033">AC995</f>
        <v>0</v>
      </c>
      <c r="AD996" s="411">
        <f t="shared" ref="AD996" si="3034">AD995</f>
        <v>0</v>
      </c>
      <c r="AE996" s="411">
        <f t="shared" ref="AE996" si="3035">AE995</f>
        <v>0</v>
      </c>
      <c r="AF996" s="411">
        <f t="shared" ref="AF996" si="3036">AF995</f>
        <v>0</v>
      </c>
      <c r="AG996" s="411">
        <f t="shared" ref="AG996" si="3037">AG995</f>
        <v>0</v>
      </c>
      <c r="AH996" s="411">
        <f t="shared" ref="AH996" si="3038">AH995</f>
        <v>0</v>
      </c>
      <c r="AI996" s="411">
        <f t="shared" ref="AI996" si="3039">AI995</f>
        <v>0</v>
      </c>
      <c r="AJ996" s="411">
        <f t="shared" ref="AJ996" si="3040">AJ995</f>
        <v>0</v>
      </c>
      <c r="AK996" s="411">
        <f t="shared" ref="AK996" si="3041">AK995</f>
        <v>0</v>
      </c>
      <c r="AL996" s="411">
        <f t="shared" ref="AL996" si="3042">AL995</f>
        <v>0</v>
      </c>
      <c r="AM996" s="297"/>
    </row>
    <row r="997" spans="1:40" ht="15"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75" outlineLevel="1">
      <c r="A998" s="532"/>
      <c r="B998" s="288" t="s">
        <v>491</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outlineLevel="1">
      <c r="A999" s="532">
        <v>15</v>
      </c>
      <c r="B999" s="294" t="s">
        <v>496</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outlineLevel="1">
      <c r="A1000" s="532"/>
      <c r="B1000" s="294" t="s">
        <v>347</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3">AA999</f>
        <v>0</v>
      </c>
      <c r="AB1000" s="411">
        <f t="shared" si="3043"/>
        <v>0</v>
      </c>
      <c r="AC1000" s="411">
        <f t="shared" si="3043"/>
        <v>0</v>
      </c>
      <c r="AD1000" s="411">
        <f>AD999</f>
        <v>0</v>
      </c>
      <c r="AE1000" s="411">
        <f t="shared" si="3043"/>
        <v>0</v>
      </c>
      <c r="AF1000" s="411">
        <f t="shared" si="3043"/>
        <v>0</v>
      </c>
      <c r="AG1000" s="411">
        <f t="shared" si="3043"/>
        <v>0</v>
      </c>
      <c r="AH1000" s="411">
        <f t="shared" si="3043"/>
        <v>0</v>
      </c>
      <c r="AI1000" s="411">
        <f t="shared" si="3043"/>
        <v>0</v>
      </c>
      <c r="AJ1000" s="411">
        <f t="shared" si="3043"/>
        <v>0</v>
      </c>
      <c r="AK1000" s="411">
        <f t="shared" si="3043"/>
        <v>0</v>
      </c>
      <c r="AL1000" s="411">
        <f t="shared" si="3043"/>
        <v>0</v>
      </c>
      <c r="AM1000" s="297"/>
    </row>
    <row r="1001" spans="1:40"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outlineLevel="1">
      <c r="A1002" s="532">
        <v>16</v>
      </c>
      <c r="B1002" s="324" t="s">
        <v>492</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outlineLevel="1">
      <c r="A1003" s="532"/>
      <c r="B1003" s="294" t="s">
        <v>347</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4">Z1002</f>
        <v>0</v>
      </c>
      <c r="AA1003" s="411">
        <f t="shared" si="3044"/>
        <v>0</v>
      </c>
      <c r="AB1003" s="411">
        <f t="shared" si="3044"/>
        <v>0</v>
      </c>
      <c r="AC1003" s="411">
        <f t="shared" si="3044"/>
        <v>0</v>
      </c>
      <c r="AD1003" s="411">
        <f t="shared" si="3044"/>
        <v>0</v>
      </c>
      <c r="AE1003" s="411">
        <f t="shared" si="3044"/>
        <v>0</v>
      </c>
      <c r="AF1003" s="411">
        <f t="shared" si="3044"/>
        <v>0</v>
      </c>
      <c r="AG1003" s="411">
        <f t="shared" si="3044"/>
        <v>0</v>
      </c>
      <c r="AH1003" s="411">
        <f t="shared" si="3044"/>
        <v>0</v>
      </c>
      <c r="AI1003" s="411">
        <f t="shared" si="3044"/>
        <v>0</v>
      </c>
      <c r="AJ1003" s="411">
        <f t="shared" si="3044"/>
        <v>0</v>
      </c>
      <c r="AK1003" s="411">
        <f t="shared" si="3044"/>
        <v>0</v>
      </c>
      <c r="AL1003" s="411">
        <f>AL1002</f>
        <v>0</v>
      </c>
      <c r="AM1003" s="297"/>
    </row>
    <row r="1004" spans="1:40" s="283" customFormat="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outlineLevel="1">
      <c r="A1005" s="532"/>
      <c r="B1005" s="519" t="s">
        <v>497</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outlineLevel="1">
      <c r="A1007" s="532"/>
      <c r="B1007" s="294" t="s">
        <v>347</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5">Z1006</f>
        <v>0</v>
      </c>
      <c r="AA1007" s="411">
        <f t="shared" si="3045"/>
        <v>0</v>
      </c>
      <c r="AB1007" s="411">
        <f t="shared" si="3045"/>
        <v>0</v>
      </c>
      <c r="AC1007" s="411">
        <f t="shared" si="3045"/>
        <v>0</v>
      </c>
      <c r="AD1007" s="411">
        <f t="shared" si="3045"/>
        <v>0</v>
      </c>
      <c r="AE1007" s="411">
        <f t="shared" si="3045"/>
        <v>0</v>
      </c>
      <c r="AF1007" s="411">
        <f t="shared" si="3045"/>
        <v>0</v>
      </c>
      <c r="AG1007" s="411">
        <f t="shared" si="3045"/>
        <v>0</v>
      </c>
      <c r="AH1007" s="411">
        <f t="shared" si="3045"/>
        <v>0</v>
      </c>
      <c r="AI1007" s="411">
        <f t="shared" si="3045"/>
        <v>0</v>
      </c>
      <c r="AJ1007" s="411">
        <f t="shared" si="3045"/>
        <v>0</v>
      </c>
      <c r="AK1007" s="411">
        <f t="shared" si="3045"/>
        <v>0</v>
      </c>
      <c r="AL1007" s="411">
        <f t="shared" si="3045"/>
        <v>0</v>
      </c>
      <c r="AM1007" s="306"/>
    </row>
    <row r="1008" spans="1:40"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outlineLevel="1">
      <c r="A1010" s="532"/>
      <c r="B1010" s="294" t="s">
        <v>347</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6">Z1009</f>
        <v>0</v>
      </c>
      <c r="AA1010" s="411">
        <f t="shared" si="3046"/>
        <v>0</v>
      </c>
      <c r="AB1010" s="411">
        <f t="shared" si="3046"/>
        <v>0</v>
      </c>
      <c r="AC1010" s="411">
        <f t="shared" si="3046"/>
        <v>0</v>
      </c>
      <c r="AD1010" s="411">
        <f t="shared" si="3046"/>
        <v>0</v>
      </c>
      <c r="AE1010" s="411">
        <f t="shared" si="3046"/>
        <v>0</v>
      </c>
      <c r="AF1010" s="411">
        <f t="shared" si="3046"/>
        <v>0</v>
      </c>
      <c r="AG1010" s="411">
        <f t="shared" si="3046"/>
        <v>0</v>
      </c>
      <c r="AH1010" s="411">
        <f t="shared" si="3046"/>
        <v>0</v>
      </c>
      <c r="AI1010" s="411">
        <f t="shared" si="3046"/>
        <v>0</v>
      </c>
      <c r="AJ1010" s="411">
        <f t="shared" si="3046"/>
        <v>0</v>
      </c>
      <c r="AK1010" s="411">
        <f t="shared" si="3046"/>
        <v>0</v>
      </c>
      <c r="AL1010" s="411">
        <f t="shared" si="3046"/>
        <v>0</v>
      </c>
      <c r="AM1010" s="306"/>
    </row>
    <row r="1011" spans="1:39"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outlineLevel="1">
      <c r="A1013" s="532"/>
      <c r="B1013" s="294" t="s">
        <v>347</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7">Z1012</f>
        <v>0</v>
      </c>
      <c r="AA1013" s="411">
        <f t="shared" si="3047"/>
        <v>0</v>
      </c>
      <c r="AB1013" s="411">
        <f t="shared" si="3047"/>
        <v>0</v>
      </c>
      <c r="AC1013" s="411">
        <f t="shared" si="3047"/>
        <v>0</v>
      </c>
      <c r="AD1013" s="411">
        <f t="shared" si="3047"/>
        <v>0</v>
      </c>
      <c r="AE1013" s="411">
        <f t="shared" si="3047"/>
        <v>0</v>
      </c>
      <c r="AF1013" s="411">
        <f t="shared" si="3047"/>
        <v>0</v>
      </c>
      <c r="AG1013" s="411">
        <f t="shared" si="3047"/>
        <v>0</v>
      </c>
      <c r="AH1013" s="411">
        <f t="shared" si="3047"/>
        <v>0</v>
      </c>
      <c r="AI1013" s="411">
        <f t="shared" si="3047"/>
        <v>0</v>
      </c>
      <c r="AJ1013" s="411">
        <f t="shared" si="3047"/>
        <v>0</v>
      </c>
      <c r="AK1013" s="411">
        <f t="shared" si="3047"/>
        <v>0</v>
      </c>
      <c r="AL1013" s="411">
        <f t="shared" si="3047"/>
        <v>0</v>
      </c>
      <c r="AM1013" s="297"/>
    </row>
    <row r="1014" spans="1:39"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outlineLevel="1">
      <c r="A1016" s="532"/>
      <c r="B1016" s="294" t="s">
        <v>347</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8">Y1015</f>
        <v>0</v>
      </c>
      <c r="Z1016" s="411">
        <f t="shared" si="3048"/>
        <v>0</v>
      </c>
      <c r="AA1016" s="411">
        <f t="shared" si="3048"/>
        <v>0</v>
      </c>
      <c r="AB1016" s="411">
        <f t="shared" si="3048"/>
        <v>0</v>
      </c>
      <c r="AC1016" s="411">
        <f t="shared" si="3048"/>
        <v>0</v>
      </c>
      <c r="AD1016" s="411">
        <f t="shared" si="3048"/>
        <v>0</v>
      </c>
      <c r="AE1016" s="411">
        <f t="shared" si="3048"/>
        <v>0</v>
      </c>
      <c r="AF1016" s="411">
        <f t="shared" si="3048"/>
        <v>0</v>
      </c>
      <c r="AG1016" s="411">
        <f t="shared" si="3048"/>
        <v>0</v>
      </c>
      <c r="AH1016" s="411">
        <f t="shared" si="3048"/>
        <v>0</v>
      </c>
      <c r="AI1016" s="411">
        <f t="shared" si="3048"/>
        <v>0</v>
      </c>
      <c r="AJ1016" s="411">
        <f t="shared" si="3048"/>
        <v>0</v>
      </c>
      <c r="AK1016" s="411">
        <f t="shared" si="3048"/>
        <v>0</v>
      </c>
      <c r="AL1016" s="411">
        <f t="shared" si="3048"/>
        <v>0</v>
      </c>
      <c r="AM1016" s="306"/>
    </row>
    <row r="1017" spans="1:39" ht="15.75"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outlineLevel="1">
      <c r="A1018" s="532"/>
      <c r="B1018" s="518" t="s">
        <v>504</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outlineLevel="1">
      <c r="A1019" s="532"/>
      <c r="B1019" s="504" t="s">
        <v>500</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customHeight="1" outlineLevel="1">
      <c r="A1021" s="532"/>
      <c r="B1021" s="294" t="s">
        <v>347</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49">Z1020</f>
        <v>0</v>
      </c>
      <c r="AA1021" s="411">
        <f t="shared" ref="AA1021" si="3050">AA1020</f>
        <v>0</v>
      </c>
      <c r="AB1021" s="411">
        <f t="shared" ref="AB1021" si="3051">AB1020</f>
        <v>0</v>
      </c>
      <c r="AC1021" s="411">
        <f t="shared" ref="AC1021" si="3052">AC1020</f>
        <v>0</v>
      </c>
      <c r="AD1021" s="411">
        <f t="shared" ref="AD1021" si="3053">AD1020</f>
        <v>0</v>
      </c>
      <c r="AE1021" s="411">
        <f t="shared" ref="AE1021" si="3054">AE1020</f>
        <v>0</v>
      </c>
      <c r="AF1021" s="411">
        <f t="shared" ref="AF1021" si="3055">AF1020</f>
        <v>0</v>
      </c>
      <c r="AG1021" s="411">
        <f t="shared" ref="AG1021" si="3056">AG1020</f>
        <v>0</v>
      </c>
      <c r="AH1021" s="411">
        <f t="shared" ref="AH1021" si="3057">AH1020</f>
        <v>0</v>
      </c>
      <c r="AI1021" s="411">
        <f t="shared" ref="AI1021" si="3058">AI1020</f>
        <v>0</v>
      </c>
      <c r="AJ1021" s="411">
        <f t="shared" ref="AJ1021" si="3059">AJ1020</f>
        <v>0</v>
      </c>
      <c r="AK1021" s="411">
        <f t="shared" ref="AK1021" si="3060">AK1020</f>
        <v>0</v>
      </c>
      <c r="AL1021" s="411">
        <f t="shared" ref="AL1021" si="3061">AL1020</f>
        <v>0</v>
      </c>
      <c r="AM1021" s="306"/>
    </row>
    <row r="1022" spans="1:39" ht="15"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customHeight="1" outlineLevel="1">
      <c r="A1024" s="532"/>
      <c r="B1024" s="294" t="s">
        <v>347</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2">Z1023</f>
        <v>0</v>
      </c>
      <c r="AA1024" s="411">
        <f t="shared" ref="AA1024" si="3063">AA1023</f>
        <v>0</v>
      </c>
      <c r="AB1024" s="411">
        <f t="shared" ref="AB1024" si="3064">AB1023</f>
        <v>0</v>
      </c>
      <c r="AC1024" s="411">
        <f t="shared" ref="AC1024" si="3065">AC1023</f>
        <v>0</v>
      </c>
      <c r="AD1024" s="411">
        <f t="shared" ref="AD1024" si="3066">AD1023</f>
        <v>0</v>
      </c>
      <c r="AE1024" s="411">
        <f t="shared" ref="AE1024" si="3067">AE1023</f>
        <v>0</v>
      </c>
      <c r="AF1024" s="411">
        <f t="shared" ref="AF1024" si="3068">AF1023</f>
        <v>0</v>
      </c>
      <c r="AG1024" s="411">
        <f t="shared" ref="AG1024" si="3069">AG1023</f>
        <v>0</v>
      </c>
      <c r="AH1024" s="411">
        <f t="shared" ref="AH1024" si="3070">AH1023</f>
        <v>0</v>
      </c>
      <c r="AI1024" s="411">
        <f t="shared" ref="AI1024" si="3071">AI1023</f>
        <v>0</v>
      </c>
      <c r="AJ1024" s="411">
        <f t="shared" ref="AJ1024" si="3072">AJ1023</f>
        <v>0</v>
      </c>
      <c r="AK1024" s="411">
        <f t="shared" ref="AK1024" si="3073">AK1023</f>
        <v>0</v>
      </c>
      <c r="AL1024" s="411">
        <f t="shared" ref="AL1024" si="3074">AL1023</f>
        <v>0</v>
      </c>
      <c r="AM1024" s="306"/>
    </row>
    <row r="1025" spans="1:39" ht="15"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customHeight="1" outlineLevel="1">
      <c r="A1027" s="532"/>
      <c r="B1027" s="294" t="s">
        <v>347</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5">Z1026</f>
        <v>0</v>
      </c>
      <c r="AA1027" s="411">
        <f t="shared" ref="AA1027" si="3076">AA1026</f>
        <v>0</v>
      </c>
      <c r="AB1027" s="411">
        <f t="shared" ref="AB1027" si="3077">AB1026</f>
        <v>0</v>
      </c>
      <c r="AC1027" s="411">
        <f t="shared" ref="AC1027" si="3078">AC1026</f>
        <v>0</v>
      </c>
      <c r="AD1027" s="411">
        <f t="shared" ref="AD1027" si="3079">AD1026</f>
        <v>0</v>
      </c>
      <c r="AE1027" s="411">
        <f t="shared" ref="AE1027" si="3080">AE1026</f>
        <v>0</v>
      </c>
      <c r="AF1027" s="411">
        <f t="shared" ref="AF1027" si="3081">AF1026</f>
        <v>0</v>
      </c>
      <c r="AG1027" s="411">
        <f t="shared" ref="AG1027" si="3082">AG1026</f>
        <v>0</v>
      </c>
      <c r="AH1027" s="411">
        <f t="shared" ref="AH1027" si="3083">AH1026</f>
        <v>0</v>
      </c>
      <c r="AI1027" s="411">
        <f t="shared" ref="AI1027" si="3084">AI1026</f>
        <v>0</v>
      </c>
      <c r="AJ1027" s="411">
        <f t="shared" ref="AJ1027" si="3085">AJ1026</f>
        <v>0</v>
      </c>
      <c r="AK1027" s="411">
        <f t="shared" ref="AK1027" si="3086">AK1026</f>
        <v>0</v>
      </c>
      <c r="AL1027" s="411">
        <f t="shared" ref="AL1027" si="3087">AL1026</f>
        <v>0</v>
      </c>
      <c r="AM1027" s="306"/>
    </row>
    <row r="1028" spans="1:39" ht="15"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customHeight="1" outlineLevel="1">
      <c r="A1030" s="532"/>
      <c r="B1030" s="294" t="s">
        <v>347</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8">Z1029</f>
        <v>0</v>
      </c>
      <c r="AA1030" s="411">
        <f t="shared" ref="AA1030" si="3089">AA1029</f>
        <v>0</v>
      </c>
      <c r="AB1030" s="411">
        <f t="shared" ref="AB1030" si="3090">AB1029</f>
        <v>0</v>
      </c>
      <c r="AC1030" s="411">
        <f t="shared" ref="AC1030" si="3091">AC1029</f>
        <v>0</v>
      </c>
      <c r="AD1030" s="411">
        <f t="shared" ref="AD1030" si="3092">AD1029</f>
        <v>0</v>
      </c>
      <c r="AE1030" s="411">
        <f t="shared" ref="AE1030" si="3093">AE1029</f>
        <v>0</v>
      </c>
      <c r="AF1030" s="411">
        <f t="shared" ref="AF1030" si="3094">AF1029</f>
        <v>0</v>
      </c>
      <c r="AG1030" s="411">
        <f t="shared" ref="AG1030" si="3095">AG1029</f>
        <v>0</v>
      </c>
      <c r="AH1030" s="411">
        <f t="shared" ref="AH1030" si="3096">AH1029</f>
        <v>0</v>
      </c>
      <c r="AI1030" s="411">
        <f t="shared" ref="AI1030" si="3097">AI1029</f>
        <v>0</v>
      </c>
      <c r="AJ1030" s="411">
        <f t="shared" ref="AJ1030" si="3098">AJ1029</f>
        <v>0</v>
      </c>
      <c r="AK1030" s="411">
        <f t="shared" ref="AK1030" si="3099">AK1029</f>
        <v>0</v>
      </c>
      <c r="AL1030" s="411">
        <f t="shared" ref="AL1030" si="3100">AL1029</f>
        <v>0</v>
      </c>
      <c r="AM1030" s="306"/>
    </row>
    <row r="1031" spans="1:39" ht="15"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customHeight="1" outlineLevel="1">
      <c r="A1032" s="532"/>
      <c r="B1032" s="288" t="s">
        <v>501</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customHeight="1" outlineLevel="1">
      <c r="A1034" s="532"/>
      <c r="B1034" s="294" t="s">
        <v>347</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1">Z1033</f>
        <v>0</v>
      </c>
      <c r="AA1034" s="411">
        <f t="shared" ref="AA1034" si="3102">AA1033</f>
        <v>0</v>
      </c>
      <c r="AB1034" s="411">
        <f t="shared" ref="AB1034" si="3103">AB1033</f>
        <v>0</v>
      </c>
      <c r="AC1034" s="411">
        <f t="shared" ref="AC1034" si="3104">AC1033</f>
        <v>0</v>
      </c>
      <c r="AD1034" s="411">
        <f t="shared" ref="AD1034" si="3105">AD1033</f>
        <v>0</v>
      </c>
      <c r="AE1034" s="411">
        <f t="shared" ref="AE1034" si="3106">AE1033</f>
        <v>0</v>
      </c>
      <c r="AF1034" s="411">
        <f t="shared" ref="AF1034" si="3107">AF1033</f>
        <v>0</v>
      </c>
      <c r="AG1034" s="411">
        <f t="shared" ref="AG1034" si="3108">AG1033</f>
        <v>0</v>
      </c>
      <c r="AH1034" s="411">
        <f t="shared" ref="AH1034" si="3109">AH1033</f>
        <v>0</v>
      </c>
      <c r="AI1034" s="411">
        <f t="shared" ref="AI1034" si="3110">AI1033</f>
        <v>0</v>
      </c>
      <c r="AJ1034" s="411">
        <f t="shared" ref="AJ1034" si="3111">AJ1033</f>
        <v>0</v>
      </c>
      <c r="AK1034" s="411">
        <f t="shared" ref="AK1034" si="3112">AK1033</f>
        <v>0</v>
      </c>
      <c r="AL1034" s="411">
        <f t="shared" ref="AL1034" si="3113">AL1033</f>
        <v>0</v>
      </c>
      <c r="AM1034" s="306"/>
    </row>
    <row r="1035" spans="1:39" ht="15"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customHeight="1" outlineLevel="1">
      <c r="A1037" s="532"/>
      <c r="B1037" s="294" t="s">
        <v>347</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4">Z1036</f>
        <v>0</v>
      </c>
      <c r="AA1037" s="411">
        <f t="shared" ref="AA1037" si="3115">AA1036</f>
        <v>0</v>
      </c>
      <c r="AB1037" s="411">
        <f t="shared" ref="AB1037" si="3116">AB1036</f>
        <v>0</v>
      </c>
      <c r="AC1037" s="411">
        <f t="shared" ref="AC1037" si="3117">AC1036</f>
        <v>0</v>
      </c>
      <c r="AD1037" s="411">
        <f t="shared" ref="AD1037" si="3118">AD1036</f>
        <v>0</v>
      </c>
      <c r="AE1037" s="411">
        <f t="shared" ref="AE1037" si="3119">AE1036</f>
        <v>0</v>
      </c>
      <c r="AF1037" s="411">
        <f t="shared" ref="AF1037" si="3120">AF1036</f>
        <v>0</v>
      </c>
      <c r="AG1037" s="411">
        <f t="shared" ref="AG1037" si="3121">AG1036</f>
        <v>0</v>
      </c>
      <c r="AH1037" s="411">
        <f t="shared" ref="AH1037" si="3122">AH1036</f>
        <v>0</v>
      </c>
      <c r="AI1037" s="411">
        <f t="shared" ref="AI1037" si="3123">AI1036</f>
        <v>0</v>
      </c>
      <c r="AJ1037" s="411">
        <f t="shared" ref="AJ1037" si="3124">AJ1036</f>
        <v>0</v>
      </c>
      <c r="AK1037" s="411">
        <f t="shared" ref="AK1037" si="3125">AK1036</f>
        <v>0</v>
      </c>
      <c r="AL1037" s="411">
        <f t="shared" ref="AL1037" si="3126">AL1036</f>
        <v>0</v>
      </c>
      <c r="AM1037" s="306"/>
    </row>
    <row r="1038" spans="1:39" ht="15"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customHeight="1" outlineLevel="1">
      <c r="A1040" s="532"/>
      <c r="B1040" s="294" t="s">
        <v>347</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7">Z1039</f>
        <v>0</v>
      </c>
      <c r="AA1040" s="411">
        <f t="shared" ref="AA1040" si="3128">AA1039</f>
        <v>0</v>
      </c>
      <c r="AB1040" s="411">
        <f t="shared" ref="AB1040" si="3129">AB1039</f>
        <v>0</v>
      </c>
      <c r="AC1040" s="411">
        <f t="shared" ref="AC1040" si="3130">AC1039</f>
        <v>0</v>
      </c>
      <c r="AD1040" s="411">
        <f t="shared" ref="AD1040" si="3131">AD1039</f>
        <v>0</v>
      </c>
      <c r="AE1040" s="411">
        <f t="shared" ref="AE1040" si="3132">AE1039</f>
        <v>0</v>
      </c>
      <c r="AF1040" s="411">
        <f t="shared" ref="AF1040" si="3133">AF1039</f>
        <v>0</v>
      </c>
      <c r="AG1040" s="411">
        <f t="shared" ref="AG1040" si="3134">AG1039</f>
        <v>0</v>
      </c>
      <c r="AH1040" s="411">
        <f t="shared" ref="AH1040" si="3135">AH1039</f>
        <v>0</v>
      </c>
      <c r="AI1040" s="411">
        <f t="shared" ref="AI1040" si="3136">AI1039</f>
        <v>0</v>
      </c>
      <c r="AJ1040" s="411">
        <f t="shared" ref="AJ1040" si="3137">AJ1039</f>
        <v>0</v>
      </c>
      <c r="AK1040" s="411">
        <f t="shared" ref="AK1040" si="3138">AK1039</f>
        <v>0</v>
      </c>
      <c r="AL1040" s="411">
        <f t="shared" ref="AL1040" si="3139">AL1039</f>
        <v>0</v>
      </c>
      <c r="AM1040" s="306"/>
    </row>
    <row r="1041" spans="1:39" ht="15"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customHeight="1" outlineLevel="1">
      <c r="A1043" s="532"/>
      <c r="B1043" s="294" t="s">
        <v>347</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0">AA1042</f>
        <v>0</v>
      </c>
      <c r="AB1043" s="411">
        <f t="shared" ref="AB1043" si="3141">AB1042</f>
        <v>0</v>
      </c>
      <c r="AC1043" s="411">
        <f t="shared" ref="AC1043" si="3142">AC1042</f>
        <v>0</v>
      </c>
      <c r="AD1043" s="411">
        <f t="shared" ref="AD1043" si="3143">AD1042</f>
        <v>0</v>
      </c>
      <c r="AE1043" s="411">
        <f>AE1042</f>
        <v>0</v>
      </c>
      <c r="AF1043" s="411">
        <f t="shared" ref="AF1043" si="3144">AF1042</f>
        <v>0</v>
      </c>
      <c r="AG1043" s="411">
        <f t="shared" ref="AG1043" si="3145">AG1042</f>
        <v>0</v>
      </c>
      <c r="AH1043" s="411">
        <f t="shared" ref="AH1043" si="3146">AH1042</f>
        <v>0</v>
      </c>
      <c r="AI1043" s="411">
        <f t="shared" ref="AI1043" si="3147">AI1042</f>
        <v>0</v>
      </c>
      <c r="AJ1043" s="411">
        <f t="shared" ref="AJ1043" si="3148">AJ1042</f>
        <v>0</v>
      </c>
      <c r="AK1043" s="411">
        <f t="shared" ref="AK1043" si="3149">AK1042</f>
        <v>0</v>
      </c>
      <c r="AL1043" s="411">
        <f t="shared" ref="AL1043" si="3150">AL1042</f>
        <v>0</v>
      </c>
      <c r="AM1043" s="306"/>
    </row>
    <row r="1044" spans="1:39" ht="15"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customHeight="1" outlineLevel="1">
      <c r="A1046" s="532"/>
      <c r="B1046" s="294" t="s">
        <v>347</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1">Z1045</f>
        <v>0</v>
      </c>
      <c r="AA1046" s="411">
        <f t="shared" ref="AA1046" si="3152">AA1045</f>
        <v>0</v>
      </c>
      <c r="AB1046" s="411">
        <f t="shared" ref="AB1046" si="3153">AB1045</f>
        <v>0</v>
      </c>
      <c r="AC1046" s="411">
        <f t="shared" ref="AC1046" si="3154">AC1045</f>
        <v>0</v>
      </c>
      <c r="AD1046" s="411">
        <f t="shared" ref="AD1046" si="3155">AD1045</f>
        <v>0</v>
      </c>
      <c r="AE1046" s="411">
        <f t="shared" ref="AE1046" si="3156">AE1045</f>
        <v>0</v>
      </c>
      <c r="AF1046" s="411">
        <f t="shared" ref="AF1046" si="3157">AF1045</f>
        <v>0</v>
      </c>
      <c r="AG1046" s="411">
        <f t="shared" ref="AG1046" si="3158">AG1045</f>
        <v>0</v>
      </c>
      <c r="AH1046" s="411">
        <f t="shared" ref="AH1046" si="3159">AH1045</f>
        <v>0</v>
      </c>
      <c r="AI1046" s="411">
        <f t="shared" ref="AI1046" si="3160">AI1045</f>
        <v>0</v>
      </c>
      <c r="AJ1046" s="411">
        <f t="shared" ref="AJ1046" si="3161">AJ1045</f>
        <v>0</v>
      </c>
      <c r="AK1046" s="411">
        <f t="shared" ref="AK1046" si="3162">AK1045</f>
        <v>0</v>
      </c>
      <c r="AL1046" s="411">
        <f t="shared" ref="AL1046" si="3163">AL1045</f>
        <v>0</v>
      </c>
      <c r="AM1046" s="306"/>
    </row>
    <row r="1047" spans="1:39" ht="15"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customHeight="1" outlineLevel="1">
      <c r="A1049" s="532"/>
      <c r="B1049" s="294" t="s">
        <v>347</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4">Z1048</f>
        <v>0</v>
      </c>
      <c r="AA1049" s="411">
        <f t="shared" ref="AA1049" si="3165">AA1048</f>
        <v>0</v>
      </c>
      <c r="AB1049" s="411">
        <f t="shared" ref="AB1049" si="3166">AB1048</f>
        <v>0</v>
      </c>
      <c r="AC1049" s="411">
        <f t="shared" ref="AC1049" si="3167">AC1048</f>
        <v>0</v>
      </c>
      <c r="AD1049" s="411">
        <f t="shared" ref="AD1049" si="3168">AD1048</f>
        <v>0</v>
      </c>
      <c r="AE1049" s="411">
        <f t="shared" ref="AE1049" si="3169">AE1048</f>
        <v>0</v>
      </c>
      <c r="AF1049" s="411">
        <f t="shared" ref="AF1049" si="3170">AF1048</f>
        <v>0</v>
      </c>
      <c r="AG1049" s="411">
        <f t="shared" ref="AG1049" si="3171">AG1048</f>
        <v>0</v>
      </c>
      <c r="AH1049" s="411">
        <f t="shared" ref="AH1049" si="3172">AH1048</f>
        <v>0</v>
      </c>
      <c r="AI1049" s="411">
        <f t="shared" ref="AI1049" si="3173">AI1048</f>
        <v>0</v>
      </c>
      <c r="AJ1049" s="411">
        <f t="shared" ref="AJ1049" si="3174">AJ1048</f>
        <v>0</v>
      </c>
      <c r="AK1049" s="411">
        <f t="shared" ref="AK1049" si="3175">AK1048</f>
        <v>0</v>
      </c>
      <c r="AL1049" s="411">
        <f t="shared" ref="AL1049" si="3176">AL1048</f>
        <v>0</v>
      </c>
      <c r="AM1049" s="306"/>
    </row>
    <row r="1050" spans="1:39" ht="15"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customHeight="1" outlineLevel="1">
      <c r="A1052" s="532"/>
      <c r="B1052" s="294" t="s">
        <v>347</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7">Z1051</f>
        <v>0</v>
      </c>
      <c r="AA1052" s="411">
        <f t="shared" ref="AA1052" si="3178">AA1051</f>
        <v>0</v>
      </c>
      <c r="AB1052" s="411">
        <f t="shared" ref="AB1052" si="3179">AB1051</f>
        <v>0</v>
      </c>
      <c r="AC1052" s="411">
        <f t="shared" ref="AC1052" si="3180">AC1051</f>
        <v>0</v>
      </c>
      <c r="AD1052" s="411">
        <f t="shared" ref="AD1052" si="3181">AD1051</f>
        <v>0</v>
      </c>
      <c r="AE1052" s="411">
        <f t="shared" ref="AE1052" si="3182">AE1051</f>
        <v>0</v>
      </c>
      <c r="AF1052" s="411">
        <f t="shared" ref="AF1052" si="3183">AF1051</f>
        <v>0</v>
      </c>
      <c r="AG1052" s="411">
        <f t="shared" ref="AG1052" si="3184">AG1051</f>
        <v>0</v>
      </c>
      <c r="AH1052" s="411">
        <f t="shared" ref="AH1052" si="3185">AH1051</f>
        <v>0</v>
      </c>
      <c r="AI1052" s="411">
        <f t="shared" ref="AI1052" si="3186">AI1051</f>
        <v>0</v>
      </c>
      <c r="AJ1052" s="411">
        <f t="shared" ref="AJ1052" si="3187">AJ1051</f>
        <v>0</v>
      </c>
      <c r="AK1052" s="411">
        <f t="shared" ref="AK1052" si="3188">AK1051</f>
        <v>0</v>
      </c>
      <c r="AL1052" s="411">
        <f t="shared" ref="AL1052" si="3189">AL1051</f>
        <v>0</v>
      </c>
      <c r="AM1052" s="306"/>
    </row>
    <row r="1053" spans="1:39" ht="15"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customHeight="1" outlineLevel="1">
      <c r="A1055" s="532"/>
      <c r="B1055" s="294" t="s">
        <v>347</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0">Z1054</f>
        <v>0</v>
      </c>
      <c r="AA1055" s="411">
        <f t="shared" ref="AA1055" si="3191">AA1054</f>
        <v>0</v>
      </c>
      <c r="AB1055" s="411">
        <f t="shared" ref="AB1055" si="3192">AB1054</f>
        <v>0</v>
      </c>
      <c r="AC1055" s="411">
        <f t="shared" ref="AC1055" si="3193">AC1054</f>
        <v>0</v>
      </c>
      <c r="AD1055" s="411">
        <f t="shared" ref="AD1055" si="3194">AD1054</f>
        <v>0</v>
      </c>
      <c r="AE1055" s="411">
        <f t="shared" ref="AE1055" si="3195">AE1054</f>
        <v>0</v>
      </c>
      <c r="AF1055" s="411">
        <f t="shared" ref="AF1055" si="3196">AF1054</f>
        <v>0</v>
      </c>
      <c r="AG1055" s="411">
        <f t="shared" ref="AG1055" si="3197">AG1054</f>
        <v>0</v>
      </c>
      <c r="AH1055" s="411">
        <f t="shared" ref="AH1055" si="3198">AH1054</f>
        <v>0</v>
      </c>
      <c r="AI1055" s="411">
        <f t="shared" ref="AI1055" si="3199">AI1054</f>
        <v>0</v>
      </c>
      <c r="AJ1055" s="411">
        <f t="shared" ref="AJ1055" si="3200">AJ1054</f>
        <v>0</v>
      </c>
      <c r="AK1055" s="411">
        <f t="shared" ref="AK1055" si="3201">AK1054</f>
        <v>0</v>
      </c>
      <c r="AL1055" s="411">
        <f t="shared" ref="AL1055" si="3202">AL1054</f>
        <v>0</v>
      </c>
      <c r="AM1055" s="306"/>
    </row>
    <row r="1056" spans="1:39" ht="15"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customHeight="1" outlineLevel="1">
      <c r="A1057" s="532"/>
      <c r="B1057" s="288" t="s">
        <v>502</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customHeight="1" outlineLevel="1">
      <c r="A1059" s="532"/>
      <c r="B1059" s="294" t="s">
        <v>347</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3">Z1058</f>
        <v>0</v>
      </c>
      <c r="AA1059" s="411">
        <f t="shared" ref="AA1059" si="3204">AA1058</f>
        <v>0</v>
      </c>
      <c r="AB1059" s="411">
        <f t="shared" ref="AB1059" si="3205">AB1058</f>
        <v>0</v>
      </c>
      <c r="AC1059" s="411">
        <f t="shared" ref="AC1059" si="3206">AC1058</f>
        <v>0</v>
      </c>
      <c r="AD1059" s="411">
        <f t="shared" ref="AD1059" si="3207">AD1058</f>
        <v>0</v>
      </c>
      <c r="AE1059" s="411">
        <f t="shared" ref="AE1059" si="3208">AE1058</f>
        <v>0</v>
      </c>
      <c r="AF1059" s="411">
        <f t="shared" ref="AF1059" si="3209">AF1058</f>
        <v>0</v>
      </c>
      <c r="AG1059" s="411">
        <f t="shared" ref="AG1059" si="3210">AG1058</f>
        <v>0</v>
      </c>
      <c r="AH1059" s="411">
        <f t="shared" ref="AH1059" si="3211">AH1058</f>
        <v>0</v>
      </c>
      <c r="AI1059" s="411">
        <f t="shared" ref="AI1059" si="3212">AI1058</f>
        <v>0</v>
      </c>
      <c r="AJ1059" s="411">
        <f t="shared" ref="AJ1059" si="3213">AJ1058</f>
        <v>0</v>
      </c>
      <c r="AK1059" s="411">
        <f t="shared" ref="AK1059" si="3214">AK1058</f>
        <v>0</v>
      </c>
      <c r="AL1059" s="411">
        <f t="shared" ref="AL1059" si="3215">AL1058</f>
        <v>0</v>
      </c>
      <c r="AM1059" s="306"/>
    </row>
    <row r="1060" spans="1:39" ht="15"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customHeight="1" outlineLevel="1">
      <c r="A1062" s="532"/>
      <c r="B1062" s="294" t="s">
        <v>347</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6">Z1061</f>
        <v>0</v>
      </c>
      <c r="AA1062" s="411">
        <f t="shared" ref="AA1062" si="3217">AA1061</f>
        <v>0</v>
      </c>
      <c r="AB1062" s="411">
        <f t="shared" ref="AB1062" si="3218">AB1061</f>
        <v>0</v>
      </c>
      <c r="AC1062" s="411">
        <f t="shared" ref="AC1062" si="3219">AC1061</f>
        <v>0</v>
      </c>
      <c r="AD1062" s="411">
        <f t="shared" ref="AD1062" si="3220">AD1061</f>
        <v>0</v>
      </c>
      <c r="AE1062" s="411">
        <f t="shared" ref="AE1062" si="3221">AE1061</f>
        <v>0</v>
      </c>
      <c r="AF1062" s="411">
        <f t="shared" ref="AF1062" si="3222">AF1061</f>
        <v>0</v>
      </c>
      <c r="AG1062" s="411">
        <f t="shared" ref="AG1062" si="3223">AG1061</f>
        <v>0</v>
      </c>
      <c r="AH1062" s="411">
        <f t="shared" ref="AH1062" si="3224">AH1061</f>
        <v>0</v>
      </c>
      <c r="AI1062" s="411">
        <f t="shared" ref="AI1062" si="3225">AI1061</f>
        <v>0</v>
      </c>
      <c r="AJ1062" s="411">
        <f t="shared" ref="AJ1062" si="3226">AJ1061</f>
        <v>0</v>
      </c>
      <c r="AK1062" s="411">
        <f t="shared" ref="AK1062" si="3227">AK1061</f>
        <v>0</v>
      </c>
      <c r="AL1062" s="411">
        <f t="shared" ref="AL1062" si="3228">AL1061</f>
        <v>0</v>
      </c>
      <c r="AM1062" s="306"/>
    </row>
    <row r="1063" spans="1:39" ht="15"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customHeight="1" outlineLevel="1">
      <c r="A1065" s="532"/>
      <c r="B1065" s="294" t="s">
        <v>347</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29">Z1064</f>
        <v>0</v>
      </c>
      <c r="AA1065" s="411">
        <f t="shared" ref="AA1065" si="3230">AA1064</f>
        <v>0</v>
      </c>
      <c r="AB1065" s="411">
        <f t="shared" ref="AB1065" si="3231">AB1064</f>
        <v>0</v>
      </c>
      <c r="AC1065" s="411">
        <f t="shared" ref="AC1065" si="3232">AC1064</f>
        <v>0</v>
      </c>
      <c r="AD1065" s="411">
        <f t="shared" ref="AD1065" si="3233">AD1064</f>
        <v>0</v>
      </c>
      <c r="AE1065" s="411">
        <f t="shared" ref="AE1065" si="3234">AE1064</f>
        <v>0</v>
      </c>
      <c r="AF1065" s="411">
        <f t="shared" ref="AF1065" si="3235">AF1064</f>
        <v>0</v>
      </c>
      <c r="AG1065" s="411">
        <f t="shared" ref="AG1065" si="3236">AG1064</f>
        <v>0</v>
      </c>
      <c r="AH1065" s="411">
        <f t="shared" ref="AH1065" si="3237">AH1064</f>
        <v>0</v>
      </c>
      <c r="AI1065" s="411">
        <f t="shared" ref="AI1065" si="3238">AI1064</f>
        <v>0</v>
      </c>
      <c r="AJ1065" s="411">
        <f t="shared" ref="AJ1065" si="3239">AJ1064</f>
        <v>0</v>
      </c>
      <c r="AK1065" s="411">
        <f t="shared" ref="AK1065" si="3240">AK1064</f>
        <v>0</v>
      </c>
      <c r="AL1065" s="411">
        <f t="shared" ref="AL1065" si="3241">AL1064</f>
        <v>0</v>
      </c>
      <c r="AM1065" s="306"/>
    </row>
    <row r="1066" spans="1:39" ht="15"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customHeight="1" outlineLevel="1">
      <c r="A1067" s="532"/>
      <c r="B1067" s="288" t="s">
        <v>503</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customHeight="1" outlineLevel="1">
      <c r="A1069" s="532"/>
      <c r="B1069" s="294" t="s">
        <v>347</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2">Z1068</f>
        <v>0</v>
      </c>
      <c r="AA1069" s="411">
        <f t="shared" ref="AA1069" si="3243">AA1068</f>
        <v>0</v>
      </c>
      <c r="AB1069" s="411">
        <f t="shared" ref="AB1069" si="3244">AB1068</f>
        <v>0</v>
      </c>
      <c r="AC1069" s="411">
        <f t="shared" ref="AC1069" si="3245">AC1068</f>
        <v>0</v>
      </c>
      <c r="AD1069" s="411">
        <f t="shared" ref="AD1069" si="3246">AD1068</f>
        <v>0</v>
      </c>
      <c r="AE1069" s="411">
        <f t="shared" ref="AE1069" si="3247">AE1068</f>
        <v>0</v>
      </c>
      <c r="AF1069" s="411">
        <f t="shared" ref="AF1069" si="3248">AF1068</f>
        <v>0</v>
      </c>
      <c r="AG1069" s="411">
        <f t="shared" ref="AG1069" si="3249">AG1068</f>
        <v>0</v>
      </c>
      <c r="AH1069" s="411">
        <f t="shared" ref="AH1069" si="3250">AH1068</f>
        <v>0</v>
      </c>
      <c r="AI1069" s="411">
        <f t="shared" ref="AI1069" si="3251">AI1068</f>
        <v>0</v>
      </c>
      <c r="AJ1069" s="411">
        <f t="shared" ref="AJ1069" si="3252">AJ1068</f>
        <v>0</v>
      </c>
      <c r="AK1069" s="411">
        <f t="shared" ref="AK1069" si="3253">AK1068</f>
        <v>0</v>
      </c>
      <c r="AL1069" s="411">
        <f t="shared" ref="AL1069" si="3254">AL1068</f>
        <v>0</v>
      </c>
      <c r="AM1069" s="306"/>
    </row>
    <row r="1070" spans="1:39" ht="15"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customHeight="1" outlineLevel="1">
      <c r="A1072" s="532"/>
      <c r="B1072" s="294" t="s">
        <v>347</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5">Z1071</f>
        <v>0</v>
      </c>
      <c r="AA1072" s="411">
        <f t="shared" ref="AA1072" si="3256">AA1071</f>
        <v>0</v>
      </c>
      <c r="AB1072" s="411">
        <f t="shared" ref="AB1072" si="3257">AB1071</f>
        <v>0</v>
      </c>
      <c r="AC1072" s="411">
        <f t="shared" ref="AC1072" si="3258">AC1071</f>
        <v>0</v>
      </c>
      <c r="AD1072" s="411">
        <f t="shared" ref="AD1072" si="3259">AD1071</f>
        <v>0</v>
      </c>
      <c r="AE1072" s="411">
        <f t="shared" ref="AE1072" si="3260">AE1071</f>
        <v>0</v>
      </c>
      <c r="AF1072" s="411">
        <f t="shared" ref="AF1072" si="3261">AF1071</f>
        <v>0</v>
      </c>
      <c r="AG1072" s="411">
        <f t="shared" ref="AG1072" si="3262">AG1071</f>
        <v>0</v>
      </c>
      <c r="AH1072" s="411">
        <f t="shared" ref="AH1072" si="3263">AH1071</f>
        <v>0</v>
      </c>
      <c r="AI1072" s="411">
        <f t="shared" ref="AI1072" si="3264">AI1071</f>
        <v>0</v>
      </c>
      <c r="AJ1072" s="411">
        <f t="shared" ref="AJ1072" si="3265">AJ1071</f>
        <v>0</v>
      </c>
      <c r="AK1072" s="411">
        <f t="shared" ref="AK1072" si="3266">AK1071</f>
        <v>0</v>
      </c>
      <c r="AL1072" s="411">
        <f t="shared" ref="AL1072" si="3267">AL1071</f>
        <v>0</v>
      </c>
      <c r="AM1072" s="306"/>
    </row>
    <row r="1073" spans="1:39" ht="15"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customHeight="1" outlineLevel="1">
      <c r="A1075" s="532"/>
      <c r="B1075" s="294" t="s">
        <v>347</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8">Z1074</f>
        <v>0</v>
      </c>
      <c r="AA1075" s="411">
        <f t="shared" ref="AA1075" si="3269">AA1074</f>
        <v>0</v>
      </c>
      <c r="AB1075" s="411">
        <f t="shared" ref="AB1075" si="3270">AB1074</f>
        <v>0</v>
      </c>
      <c r="AC1075" s="411">
        <f t="shared" ref="AC1075" si="3271">AC1074</f>
        <v>0</v>
      </c>
      <c r="AD1075" s="411">
        <f t="shared" ref="AD1075" si="3272">AD1074</f>
        <v>0</v>
      </c>
      <c r="AE1075" s="411">
        <f t="shared" ref="AE1075" si="3273">AE1074</f>
        <v>0</v>
      </c>
      <c r="AF1075" s="411">
        <f t="shared" ref="AF1075" si="3274">AF1074</f>
        <v>0</v>
      </c>
      <c r="AG1075" s="411">
        <f t="shared" ref="AG1075" si="3275">AG1074</f>
        <v>0</v>
      </c>
      <c r="AH1075" s="411">
        <f t="shared" ref="AH1075" si="3276">AH1074</f>
        <v>0</v>
      </c>
      <c r="AI1075" s="411">
        <f t="shared" ref="AI1075" si="3277">AI1074</f>
        <v>0</v>
      </c>
      <c r="AJ1075" s="411">
        <f t="shared" ref="AJ1075" si="3278">AJ1074</f>
        <v>0</v>
      </c>
      <c r="AK1075" s="411">
        <f t="shared" ref="AK1075" si="3279">AK1074</f>
        <v>0</v>
      </c>
      <c r="AL1075" s="411">
        <f t="shared" ref="AL1075" si="3280">AL1074</f>
        <v>0</v>
      </c>
      <c r="AM1075" s="306"/>
    </row>
    <row r="1076" spans="1:39" ht="15"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customHeight="1" outlineLevel="1">
      <c r="A1078" s="532"/>
      <c r="B1078" s="294" t="s">
        <v>347</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1">Z1077</f>
        <v>0</v>
      </c>
      <c r="AA1078" s="411">
        <f t="shared" ref="AA1078" si="3282">AA1077</f>
        <v>0</v>
      </c>
      <c r="AB1078" s="411">
        <f t="shared" ref="AB1078" si="3283">AB1077</f>
        <v>0</v>
      </c>
      <c r="AC1078" s="411">
        <f t="shared" ref="AC1078" si="3284">AC1077</f>
        <v>0</v>
      </c>
      <c r="AD1078" s="411">
        <f t="shared" ref="AD1078" si="3285">AD1077</f>
        <v>0</v>
      </c>
      <c r="AE1078" s="411">
        <f t="shared" ref="AE1078" si="3286">AE1077</f>
        <v>0</v>
      </c>
      <c r="AF1078" s="411">
        <f t="shared" ref="AF1078" si="3287">AF1077</f>
        <v>0</v>
      </c>
      <c r="AG1078" s="411">
        <f t="shared" ref="AG1078" si="3288">AG1077</f>
        <v>0</v>
      </c>
      <c r="AH1078" s="411">
        <f t="shared" ref="AH1078" si="3289">AH1077</f>
        <v>0</v>
      </c>
      <c r="AI1078" s="411">
        <f t="shared" ref="AI1078" si="3290">AI1077</f>
        <v>0</v>
      </c>
      <c r="AJ1078" s="411">
        <f t="shared" ref="AJ1078" si="3291">AJ1077</f>
        <v>0</v>
      </c>
      <c r="AK1078" s="411">
        <f t="shared" ref="AK1078" si="3292">AK1077</f>
        <v>0</v>
      </c>
      <c r="AL1078" s="411">
        <f t="shared" ref="AL1078" si="3293">AL1077</f>
        <v>0</v>
      </c>
      <c r="AM1078" s="306"/>
    </row>
    <row r="1079" spans="1:39" ht="15"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customHeight="1" outlineLevel="1">
      <c r="A1081" s="532"/>
      <c r="B1081" s="294" t="s">
        <v>347</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4">Z1080</f>
        <v>0</v>
      </c>
      <c r="AA1081" s="411">
        <f t="shared" ref="AA1081" si="3295">AA1080</f>
        <v>0</v>
      </c>
      <c r="AB1081" s="411">
        <f t="shared" ref="AB1081" si="3296">AB1080</f>
        <v>0</v>
      </c>
      <c r="AC1081" s="411">
        <f t="shared" ref="AC1081" si="3297">AC1080</f>
        <v>0</v>
      </c>
      <c r="AD1081" s="411">
        <f t="shared" ref="AD1081" si="3298">AD1080</f>
        <v>0</v>
      </c>
      <c r="AE1081" s="411">
        <f t="shared" ref="AE1081" si="3299">AE1080</f>
        <v>0</v>
      </c>
      <c r="AF1081" s="411">
        <f t="shared" ref="AF1081" si="3300">AF1080</f>
        <v>0</v>
      </c>
      <c r="AG1081" s="411">
        <f t="shared" ref="AG1081" si="3301">AG1080</f>
        <v>0</v>
      </c>
      <c r="AH1081" s="411">
        <f t="shared" ref="AH1081" si="3302">AH1080</f>
        <v>0</v>
      </c>
      <c r="AI1081" s="411">
        <f t="shared" ref="AI1081" si="3303">AI1080</f>
        <v>0</v>
      </c>
      <c r="AJ1081" s="411">
        <f t="shared" ref="AJ1081" si="3304">AJ1080</f>
        <v>0</v>
      </c>
      <c r="AK1081" s="411">
        <f t="shared" ref="AK1081" si="3305">AK1080</f>
        <v>0</v>
      </c>
      <c r="AL1081" s="411">
        <f t="shared" ref="AL1081" si="3306">AL1080</f>
        <v>0</v>
      </c>
      <c r="AM1081" s="306"/>
    </row>
    <row r="1082" spans="1:39" ht="15"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customHeight="1" outlineLevel="1">
      <c r="A1084" s="532"/>
      <c r="B1084" s="294" t="s">
        <v>347</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7">Z1083</f>
        <v>0</v>
      </c>
      <c r="AA1084" s="411">
        <f t="shared" ref="AA1084" si="3308">AA1083</f>
        <v>0</v>
      </c>
      <c r="AB1084" s="411">
        <f t="shared" ref="AB1084" si="3309">AB1083</f>
        <v>0</v>
      </c>
      <c r="AC1084" s="411">
        <f t="shared" ref="AC1084" si="3310">AC1083</f>
        <v>0</v>
      </c>
      <c r="AD1084" s="411">
        <f t="shared" ref="AD1084" si="3311">AD1083</f>
        <v>0</v>
      </c>
      <c r="AE1084" s="411">
        <f t="shared" ref="AE1084" si="3312">AE1083</f>
        <v>0</v>
      </c>
      <c r="AF1084" s="411">
        <f t="shared" ref="AF1084" si="3313">AF1083</f>
        <v>0</v>
      </c>
      <c r="AG1084" s="411">
        <f t="shared" ref="AG1084" si="3314">AG1083</f>
        <v>0</v>
      </c>
      <c r="AH1084" s="411">
        <f t="shared" ref="AH1084" si="3315">AH1083</f>
        <v>0</v>
      </c>
      <c r="AI1084" s="411">
        <f t="shared" ref="AI1084" si="3316">AI1083</f>
        <v>0</v>
      </c>
      <c r="AJ1084" s="411">
        <f t="shared" ref="AJ1084" si="3317">AJ1083</f>
        <v>0</v>
      </c>
      <c r="AK1084" s="411">
        <f t="shared" ref="AK1084" si="3318">AK1083</f>
        <v>0</v>
      </c>
      <c r="AL1084" s="411">
        <f t="shared" ref="AL1084" si="3319">AL1083</f>
        <v>0</v>
      </c>
      <c r="AM1084" s="306"/>
    </row>
    <row r="1085" spans="1:39" ht="15"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customHeight="1" outlineLevel="1">
      <c r="A1087" s="532"/>
      <c r="B1087" s="294" t="s">
        <v>347</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0">Z1086</f>
        <v>0</v>
      </c>
      <c r="AA1087" s="411">
        <f t="shared" ref="AA1087" si="3321">AA1086</f>
        <v>0</v>
      </c>
      <c r="AB1087" s="411">
        <f t="shared" ref="AB1087" si="3322">AB1086</f>
        <v>0</v>
      </c>
      <c r="AC1087" s="411">
        <f t="shared" ref="AC1087" si="3323">AC1086</f>
        <v>0</v>
      </c>
      <c r="AD1087" s="411">
        <f t="shared" ref="AD1087" si="3324">AD1086</f>
        <v>0</v>
      </c>
      <c r="AE1087" s="411">
        <f t="shared" ref="AE1087" si="3325">AE1086</f>
        <v>0</v>
      </c>
      <c r="AF1087" s="411">
        <f t="shared" ref="AF1087" si="3326">AF1086</f>
        <v>0</v>
      </c>
      <c r="AG1087" s="411">
        <f t="shared" ref="AG1087" si="3327">AG1086</f>
        <v>0</v>
      </c>
      <c r="AH1087" s="411">
        <f t="shared" ref="AH1087" si="3328">AH1086</f>
        <v>0</v>
      </c>
      <c r="AI1087" s="411">
        <f t="shared" ref="AI1087" si="3329">AI1086</f>
        <v>0</v>
      </c>
      <c r="AJ1087" s="411">
        <f t="shared" ref="AJ1087" si="3330">AJ1086</f>
        <v>0</v>
      </c>
      <c r="AK1087" s="411">
        <f t="shared" ref="AK1087" si="3331">AK1086</f>
        <v>0</v>
      </c>
      <c r="AL1087" s="411">
        <f t="shared" ref="AL1087" si="3332">AL1086</f>
        <v>0</v>
      </c>
      <c r="AM1087" s="306"/>
    </row>
    <row r="1088" spans="1:39" ht="15"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customHeight="1" outlineLevel="1">
      <c r="A1090" s="532"/>
      <c r="B1090" s="294" t="s">
        <v>347</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3">Z1089</f>
        <v>0</v>
      </c>
      <c r="AA1090" s="411">
        <f t="shared" ref="AA1090" si="3334">AA1089</f>
        <v>0</v>
      </c>
      <c r="AB1090" s="411">
        <f t="shared" ref="AB1090" si="3335">AB1089</f>
        <v>0</v>
      </c>
      <c r="AC1090" s="411">
        <f t="shared" ref="AC1090" si="3336">AC1089</f>
        <v>0</v>
      </c>
      <c r="AD1090" s="411">
        <f t="shared" ref="AD1090" si="3337">AD1089</f>
        <v>0</v>
      </c>
      <c r="AE1090" s="411">
        <f t="shared" ref="AE1090" si="3338">AE1089</f>
        <v>0</v>
      </c>
      <c r="AF1090" s="411">
        <f t="shared" ref="AF1090" si="3339">AF1089</f>
        <v>0</v>
      </c>
      <c r="AG1090" s="411">
        <f t="shared" ref="AG1090" si="3340">AG1089</f>
        <v>0</v>
      </c>
      <c r="AH1090" s="411">
        <f t="shared" ref="AH1090" si="3341">AH1089</f>
        <v>0</v>
      </c>
      <c r="AI1090" s="411">
        <f t="shared" ref="AI1090" si="3342">AI1089</f>
        <v>0</v>
      </c>
      <c r="AJ1090" s="411">
        <f t="shared" ref="AJ1090" si="3343">AJ1089</f>
        <v>0</v>
      </c>
      <c r="AK1090" s="411">
        <f t="shared" ref="AK1090" si="3344">AK1089</f>
        <v>0</v>
      </c>
      <c r="AL1090" s="411">
        <f t="shared" ref="AL1090" si="3345">AL1089</f>
        <v>0</v>
      </c>
      <c r="AM1090" s="306"/>
    </row>
    <row r="1091" spans="1:39" ht="15"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customHeight="1" outlineLevel="1">
      <c r="A1093" s="532"/>
      <c r="B1093" s="294" t="s">
        <v>347</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6">Z1092</f>
        <v>0</v>
      </c>
      <c r="AA1093" s="411">
        <f t="shared" ref="AA1093" si="3347">AA1092</f>
        <v>0</v>
      </c>
      <c r="AB1093" s="411">
        <f t="shared" ref="AB1093" si="3348">AB1092</f>
        <v>0</v>
      </c>
      <c r="AC1093" s="411">
        <f t="shared" ref="AC1093" si="3349">AC1092</f>
        <v>0</v>
      </c>
      <c r="AD1093" s="411">
        <f t="shared" ref="AD1093" si="3350">AD1092</f>
        <v>0</v>
      </c>
      <c r="AE1093" s="411">
        <f t="shared" ref="AE1093" si="3351">AE1092</f>
        <v>0</v>
      </c>
      <c r="AF1093" s="411">
        <f t="shared" ref="AF1093" si="3352">AF1092</f>
        <v>0</v>
      </c>
      <c r="AG1093" s="411">
        <f t="shared" ref="AG1093" si="3353">AG1092</f>
        <v>0</v>
      </c>
      <c r="AH1093" s="411">
        <f t="shared" ref="AH1093" si="3354">AH1092</f>
        <v>0</v>
      </c>
      <c r="AI1093" s="411">
        <f t="shared" ref="AI1093" si="3355">AI1092</f>
        <v>0</v>
      </c>
      <c r="AJ1093" s="411">
        <f t="shared" ref="AJ1093" si="3356">AJ1092</f>
        <v>0</v>
      </c>
      <c r="AK1093" s="411">
        <f t="shared" ref="AK1093" si="3357">AK1092</f>
        <v>0</v>
      </c>
      <c r="AL1093" s="411">
        <f t="shared" ref="AL1093" si="3358">AL1092</f>
        <v>0</v>
      </c>
      <c r="AM1093" s="306"/>
    </row>
    <row r="1094" spans="1:39" ht="15"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customHeight="1" outlineLevel="1">
      <c r="A1096" s="532"/>
      <c r="B1096" s="294" t="s">
        <v>347</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59">Z1095</f>
        <v>0</v>
      </c>
      <c r="AA1096" s="411">
        <f t="shared" ref="AA1096" si="3360">AA1095</f>
        <v>0</v>
      </c>
      <c r="AB1096" s="411">
        <f t="shared" ref="AB1096" si="3361">AB1095</f>
        <v>0</v>
      </c>
      <c r="AC1096" s="411">
        <f t="shared" ref="AC1096" si="3362">AC1095</f>
        <v>0</v>
      </c>
      <c r="AD1096" s="411">
        <f t="shared" ref="AD1096" si="3363">AD1095</f>
        <v>0</v>
      </c>
      <c r="AE1096" s="411">
        <f t="shared" ref="AE1096" si="3364">AE1095</f>
        <v>0</v>
      </c>
      <c r="AF1096" s="411">
        <f t="shared" ref="AF1096" si="3365">AF1095</f>
        <v>0</v>
      </c>
      <c r="AG1096" s="411">
        <f t="shared" ref="AG1096" si="3366">AG1095</f>
        <v>0</v>
      </c>
      <c r="AH1096" s="411">
        <f t="shared" ref="AH1096" si="3367">AH1095</f>
        <v>0</v>
      </c>
      <c r="AI1096" s="411">
        <f t="shared" ref="AI1096" si="3368">AI1095</f>
        <v>0</v>
      </c>
      <c r="AJ1096" s="411">
        <f t="shared" ref="AJ1096" si="3369">AJ1095</f>
        <v>0</v>
      </c>
      <c r="AK1096" s="411">
        <f t="shared" ref="AK1096" si="3370">AK1095</f>
        <v>0</v>
      </c>
      <c r="AL1096" s="411">
        <f t="shared" ref="AL1096" si="3371">AL1095</f>
        <v>0</v>
      </c>
      <c r="AM1096" s="306"/>
    </row>
    <row r="1097" spans="1:39" ht="15"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customHeight="1" outlineLevel="1">
      <c r="A1099" s="532"/>
      <c r="B1099" s="294" t="s">
        <v>347</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2">Z1098</f>
        <v>0</v>
      </c>
      <c r="AA1099" s="411">
        <f t="shared" ref="AA1099" si="3373">AA1098</f>
        <v>0</v>
      </c>
      <c r="AB1099" s="411">
        <f t="shared" ref="AB1099" si="3374">AB1098</f>
        <v>0</v>
      </c>
      <c r="AC1099" s="411">
        <f t="shared" ref="AC1099" si="3375">AC1098</f>
        <v>0</v>
      </c>
      <c r="AD1099" s="411">
        <f t="shared" ref="AD1099" si="3376">AD1098</f>
        <v>0</v>
      </c>
      <c r="AE1099" s="411">
        <f t="shared" ref="AE1099" si="3377">AE1098</f>
        <v>0</v>
      </c>
      <c r="AF1099" s="411">
        <f t="shared" ref="AF1099" si="3378">AF1098</f>
        <v>0</v>
      </c>
      <c r="AG1099" s="411">
        <f t="shared" ref="AG1099" si="3379">AG1098</f>
        <v>0</v>
      </c>
      <c r="AH1099" s="411">
        <f t="shared" ref="AH1099" si="3380">AH1098</f>
        <v>0</v>
      </c>
      <c r="AI1099" s="411">
        <f t="shared" ref="AI1099" si="3381">AI1098</f>
        <v>0</v>
      </c>
      <c r="AJ1099" s="411">
        <f t="shared" ref="AJ1099" si="3382">AJ1098</f>
        <v>0</v>
      </c>
      <c r="AK1099" s="411">
        <f t="shared" ref="AK1099" si="3383">AK1098</f>
        <v>0</v>
      </c>
      <c r="AL1099" s="411">
        <f t="shared" ref="AL1099" si="3384">AL1098</f>
        <v>0</v>
      </c>
      <c r="AM1099" s="306"/>
    </row>
    <row r="1100" spans="1:39" ht="15"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customHeight="1" outlineLevel="1">
      <c r="A1102" s="532"/>
      <c r="B1102" s="294" t="s">
        <v>347</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5">Z1101</f>
        <v>0</v>
      </c>
      <c r="AA1102" s="411">
        <f t="shared" ref="AA1102" si="3386">AA1101</f>
        <v>0</v>
      </c>
      <c r="AB1102" s="411">
        <f t="shared" ref="AB1102" si="3387">AB1101</f>
        <v>0</v>
      </c>
      <c r="AC1102" s="411">
        <f t="shared" ref="AC1102" si="3388">AC1101</f>
        <v>0</v>
      </c>
      <c r="AD1102" s="411">
        <f t="shared" ref="AD1102" si="3389">AD1101</f>
        <v>0</v>
      </c>
      <c r="AE1102" s="411">
        <f t="shared" ref="AE1102" si="3390">AE1101</f>
        <v>0</v>
      </c>
      <c r="AF1102" s="411">
        <f t="shared" ref="AF1102" si="3391">AF1101</f>
        <v>0</v>
      </c>
      <c r="AG1102" s="411">
        <f t="shared" ref="AG1102" si="3392">AG1101</f>
        <v>0</v>
      </c>
      <c r="AH1102" s="411">
        <f t="shared" ref="AH1102" si="3393">AH1101</f>
        <v>0</v>
      </c>
      <c r="AI1102" s="411">
        <f t="shared" ref="AI1102" si="3394">AI1101</f>
        <v>0</v>
      </c>
      <c r="AJ1102" s="411">
        <f t="shared" ref="AJ1102" si="3395">AJ1101</f>
        <v>0</v>
      </c>
      <c r="AK1102" s="411">
        <f t="shared" ref="AK1102" si="3396">AK1101</f>
        <v>0</v>
      </c>
      <c r="AL1102" s="411">
        <f t="shared" ref="AL1102" si="3397">AL1101</f>
        <v>0</v>
      </c>
      <c r="AM1102" s="306"/>
    </row>
    <row r="1103" spans="1:39" ht="15"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75"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customHeight="1" outlineLevel="1">
      <c r="A1105" s="532"/>
      <c r="B1105" s="294" t="s">
        <v>347</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8">Z1104</f>
        <v>0</v>
      </c>
      <c r="AA1105" s="411">
        <f t="shared" ref="AA1105" si="3399">AA1104</f>
        <v>0</v>
      </c>
      <c r="AB1105" s="411">
        <f t="shared" ref="AB1105" si="3400">AB1104</f>
        <v>0</v>
      </c>
      <c r="AC1105" s="411">
        <f t="shared" ref="AC1105" si="3401">AC1104</f>
        <v>0</v>
      </c>
      <c r="AD1105" s="411">
        <f t="shared" ref="AD1105" si="3402">AD1104</f>
        <v>0</v>
      </c>
      <c r="AE1105" s="411">
        <f t="shared" ref="AE1105" si="3403">AE1104</f>
        <v>0</v>
      </c>
      <c r="AF1105" s="411">
        <f t="shared" ref="AF1105" si="3404">AF1104</f>
        <v>0</v>
      </c>
      <c r="AG1105" s="411">
        <f t="shared" ref="AG1105" si="3405">AG1104</f>
        <v>0</v>
      </c>
      <c r="AH1105" s="411">
        <f t="shared" ref="AH1105" si="3406">AH1104</f>
        <v>0</v>
      </c>
      <c r="AI1105" s="411">
        <f t="shared" ref="AI1105" si="3407">AI1104</f>
        <v>0</v>
      </c>
      <c r="AJ1105" s="411">
        <f t="shared" ref="AJ1105" si="3408">AJ1104</f>
        <v>0</v>
      </c>
      <c r="AK1105" s="411">
        <f t="shared" ref="AK1105" si="3409">AK1104</f>
        <v>0</v>
      </c>
      <c r="AL1105" s="411">
        <f t="shared" ref="AL1105" si="3410">AL1104</f>
        <v>0</v>
      </c>
      <c r="AM1105" s="306"/>
    </row>
    <row r="1106" spans="1:39" ht="15"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customHeight="1" outlineLevel="1">
      <c r="A1108" s="532"/>
      <c r="B1108" s="294" t="s">
        <v>347</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1">Z1107</f>
        <v>0</v>
      </c>
      <c r="AA1108" s="411">
        <f t="shared" ref="AA1108" si="3412">AA1107</f>
        <v>0</v>
      </c>
      <c r="AB1108" s="411">
        <f t="shared" ref="AB1108" si="3413">AB1107</f>
        <v>0</v>
      </c>
      <c r="AC1108" s="411">
        <f t="shared" ref="AC1108" si="3414">AC1107</f>
        <v>0</v>
      </c>
      <c r="AD1108" s="411">
        <f t="shared" ref="AD1108" si="3415">AD1107</f>
        <v>0</v>
      </c>
      <c r="AE1108" s="411">
        <f t="shared" ref="AE1108" si="3416">AE1107</f>
        <v>0</v>
      </c>
      <c r="AF1108" s="411">
        <f t="shared" ref="AF1108" si="3417">AF1107</f>
        <v>0</v>
      </c>
      <c r="AG1108" s="411">
        <f t="shared" ref="AG1108" si="3418">AG1107</f>
        <v>0</v>
      </c>
      <c r="AH1108" s="411">
        <f t="shared" ref="AH1108" si="3419">AH1107</f>
        <v>0</v>
      </c>
      <c r="AI1108" s="411">
        <f t="shared" ref="AI1108" si="3420">AI1107</f>
        <v>0</v>
      </c>
      <c r="AJ1108" s="411">
        <f t="shared" ref="AJ1108" si="3421">AJ1107</f>
        <v>0</v>
      </c>
      <c r="AK1108" s="411">
        <f t="shared" ref="AK1108" si="3422">AK1107</f>
        <v>0</v>
      </c>
      <c r="AL1108" s="411">
        <f t="shared" ref="AL1108" si="3423">AL1107</f>
        <v>0</v>
      </c>
      <c r="AM1108" s="306"/>
    </row>
    <row r="1109" spans="1:39" ht="15"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 r="B1110" s="327" t="s">
        <v>348</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349</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350</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354</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4">SUM(Y1114:AL1114)</f>
        <v>0</v>
      </c>
    </row>
    <row r="1115" spans="1:39">
      <c r="B1115" s="324" t="s">
        <v>355</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4"/>
        <v>0</v>
      </c>
    </row>
    <row r="1116" spans="1:39">
      <c r="B1116" s="324" t="s">
        <v>356</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4"/>
        <v>0</v>
      </c>
    </row>
    <row r="1117" spans="1:39">
      <c r="B1117" s="324" t="s">
        <v>357</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4"/>
        <v>0</v>
      </c>
    </row>
    <row r="1118" spans="1:39">
      <c r="B1118" s="324" t="s">
        <v>358</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5">Y212*Y1113</f>
        <v>0</v>
      </c>
      <c r="Z1118" s="378">
        <f t="shared" si="3425"/>
        <v>0</v>
      </c>
      <c r="AA1118" s="378">
        <f t="shared" si="3425"/>
        <v>0</v>
      </c>
      <c r="AB1118" s="378">
        <f t="shared" si="3425"/>
        <v>0</v>
      </c>
      <c r="AC1118" s="378">
        <f t="shared" si="3425"/>
        <v>0</v>
      </c>
      <c r="AD1118" s="378">
        <f t="shared" si="3425"/>
        <v>0</v>
      </c>
      <c r="AE1118" s="378">
        <f t="shared" si="3425"/>
        <v>0</v>
      </c>
      <c r="AF1118" s="378">
        <f t="shared" si="3425"/>
        <v>0</v>
      </c>
      <c r="AG1118" s="378">
        <f t="shared" si="3425"/>
        <v>0</v>
      </c>
      <c r="AH1118" s="378">
        <f t="shared" si="3425"/>
        <v>0</v>
      </c>
      <c r="AI1118" s="378">
        <f t="shared" si="3425"/>
        <v>0</v>
      </c>
      <c r="AJ1118" s="378">
        <f t="shared" si="3425"/>
        <v>0</v>
      </c>
      <c r="AK1118" s="378">
        <f t="shared" si="3425"/>
        <v>0</v>
      </c>
      <c r="AL1118" s="378">
        <f t="shared" si="3425"/>
        <v>0</v>
      </c>
      <c r="AM1118" s="629">
        <f t="shared" si="3424"/>
        <v>0</v>
      </c>
    </row>
    <row r="1119" spans="1:39">
      <c r="B1119" s="324" t="s">
        <v>359</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Y395*Y1113</f>
        <v>0</v>
      </c>
      <c r="Z1119" s="378">
        <f t="shared" ref="Z1119:AL1119" si="3426">Z395*Z1113</f>
        <v>0</v>
      </c>
      <c r="AA1119" s="378">
        <f t="shared" si="3426"/>
        <v>0</v>
      </c>
      <c r="AB1119" s="378">
        <f t="shared" si="3426"/>
        <v>0</v>
      </c>
      <c r="AC1119" s="378">
        <f t="shared" si="3426"/>
        <v>0</v>
      </c>
      <c r="AD1119" s="378">
        <f t="shared" si="3426"/>
        <v>0</v>
      </c>
      <c r="AE1119" s="378">
        <f t="shared" si="3426"/>
        <v>0</v>
      </c>
      <c r="AF1119" s="378">
        <f t="shared" si="3426"/>
        <v>0</v>
      </c>
      <c r="AG1119" s="378">
        <f t="shared" si="3426"/>
        <v>0</v>
      </c>
      <c r="AH1119" s="378">
        <f t="shared" si="3426"/>
        <v>0</v>
      </c>
      <c r="AI1119" s="378">
        <f t="shared" si="3426"/>
        <v>0</v>
      </c>
      <c r="AJ1119" s="378">
        <f t="shared" si="3426"/>
        <v>0</v>
      </c>
      <c r="AK1119" s="378">
        <f t="shared" si="3426"/>
        <v>0</v>
      </c>
      <c r="AL1119" s="378">
        <f t="shared" si="3426"/>
        <v>0</v>
      </c>
      <c r="AM1119" s="629">
        <f t="shared" si="3424"/>
        <v>0</v>
      </c>
    </row>
    <row r="1120" spans="1:39">
      <c r="B1120" s="324" t="s">
        <v>360</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7">Y578*Y1113</f>
        <v>0</v>
      </c>
      <c r="Z1120" s="378">
        <f t="shared" si="3427"/>
        <v>0</v>
      </c>
      <c r="AA1120" s="378">
        <f t="shared" si="3427"/>
        <v>0</v>
      </c>
      <c r="AB1120" s="378">
        <f t="shared" si="3427"/>
        <v>0</v>
      </c>
      <c r="AC1120" s="378">
        <f t="shared" si="3427"/>
        <v>0</v>
      </c>
      <c r="AD1120" s="378">
        <f t="shared" si="3427"/>
        <v>0</v>
      </c>
      <c r="AE1120" s="378">
        <f t="shared" si="3427"/>
        <v>0</v>
      </c>
      <c r="AF1120" s="378">
        <f t="shared" si="3427"/>
        <v>0</v>
      </c>
      <c r="AG1120" s="378">
        <f t="shared" si="3427"/>
        <v>0</v>
      </c>
      <c r="AH1120" s="378">
        <f t="shared" si="3427"/>
        <v>0</v>
      </c>
      <c r="AI1120" s="378">
        <f t="shared" si="3427"/>
        <v>0</v>
      </c>
      <c r="AJ1120" s="378">
        <f t="shared" si="3427"/>
        <v>0</v>
      </c>
      <c r="AK1120" s="378">
        <f t="shared" si="3427"/>
        <v>0</v>
      </c>
      <c r="AL1120" s="378">
        <f t="shared" si="3427"/>
        <v>0</v>
      </c>
      <c r="AM1120" s="629">
        <f t="shared" si="3424"/>
        <v>0</v>
      </c>
    </row>
    <row r="1121" spans="2:39">
      <c r="B1121" s="324" t="s">
        <v>361</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8">Y761*Y1113</f>
        <v>0</v>
      </c>
      <c r="Z1121" s="378">
        <f t="shared" si="3428"/>
        <v>0</v>
      </c>
      <c r="AA1121" s="378">
        <f t="shared" si="3428"/>
        <v>0</v>
      </c>
      <c r="AB1121" s="378">
        <f t="shared" si="3428"/>
        <v>0</v>
      </c>
      <c r="AC1121" s="378">
        <f t="shared" si="3428"/>
        <v>0</v>
      </c>
      <c r="AD1121" s="378">
        <f t="shared" si="3428"/>
        <v>0</v>
      </c>
      <c r="AE1121" s="378">
        <f t="shared" si="3428"/>
        <v>0</v>
      </c>
      <c r="AF1121" s="378">
        <f t="shared" si="3428"/>
        <v>0</v>
      </c>
      <c r="AG1121" s="378">
        <f t="shared" si="3428"/>
        <v>0</v>
      </c>
      <c r="AH1121" s="378">
        <f t="shared" si="3428"/>
        <v>0</v>
      </c>
      <c r="AI1121" s="378">
        <f t="shared" si="3428"/>
        <v>0</v>
      </c>
      <c r="AJ1121" s="378">
        <f t="shared" si="3428"/>
        <v>0</v>
      </c>
      <c r="AK1121" s="378">
        <f t="shared" si="3428"/>
        <v>0</v>
      </c>
      <c r="AL1121" s="378">
        <f t="shared" si="3428"/>
        <v>0</v>
      </c>
      <c r="AM1121" s="629">
        <f t="shared" si="3424"/>
        <v>0</v>
      </c>
    </row>
    <row r="1122" spans="2:39">
      <c r="B1122" s="324" t="s">
        <v>362</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9">Y944*Y1113</f>
        <v>0</v>
      </c>
      <c r="Z1122" s="378">
        <f t="shared" si="3429"/>
        <v>0</v>
      </c>
      <c r="AA1122" s="378">
        <f t="shared" si="3429"/>
        <v>0</v>
      </c>
      <c r="AB1122" s="378">
        <f t="shared" si="3429"/>
        <v>0</v>
      </c>
      <c r="AC1122" s="378">
        <f t="shared" si="3429"/>
        <v>0</v>
      </c>
      <c r="AD1122" s="378">
        <f t="shared" si="3429"/>
        <v>0</v>
      </c>
      <c r="AE1122" s="378">
        <f t="shared" si="3429"/>
        <v>0</v>
      </c>
      <c r="AF1122" s="378">
        <f t="shared" si="3429"/>
        <v>0</v>
      </c>
      <c r="AG1122" s="378">
        <f t="shared" si="3429"/>
        <v>0</v>
      </c>
      <c r="AH1122" s="378">
        <f t="shared" si="3429"/>
        <v>0</v>
      </c>
      <c r="AI1122" s="378">
        <f t="shared" si="3429"/>
        <v>0</v>
      </c>
      <c r="AJ1122" s="378">
        <f t="shared" si="3429"/>
        <v>0</v>
      </c>
      <c r="AK1122" s="378">
        <f t="shared" si="3429"/>
        <v>0</v>
      </c>
      <c r="AL1122" s="378">
        <f t="shared" si="3429"/>
        <v>0</v>
      </c>
      <c r="AM1122" s="629">
        <f t="shared" si="3424"/>
        <v>0</v>
      </c>
    </row>
    <row r="1123" spans="2:39">
      <c r="B1123" s="324" t="s">
        <v>363</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0">AA1110*AA1113</f>
        <v>0</v>
      </c>
      <c r="AB1123" s="378">
        <f t="shared" si="3430"/>
        <v>0</v>
      </c>
      <c r="AC1123" s="378">
        <f t="shared" si="3430"/>
        <v>0</v>
      </c>
      <c r="AD1123" s="378">
        <f t="shared" si="3430"/>
        <v>0</v>
      </c>
      <c r="AE1123" s="378">
        <f t="shared" si="3430"/>
        <v>0</v>
      </c>
      <c r="AF1123" s="378">
        <f t="shared" si="3430"/>
        <v>0</v>
      </c>
      <c r="AG1123" s="378">
        <f t="shared" si="3430"/>
        <v>0</v>
      </c>
      <c r="AH1123" s="378">
        <f t="shared" si="3430"/>
        <v>0</v>
      </c>
      <c r="AI1123" s="378">
        <f t="shared" si="3430"/>
        <v>0</v>
      </c>
      <c r="AJ1123" s="378">
        <f t="shared" si="3430"/>
        <v>0</v>
      </c>
      <c r="AK1123" s="378">
        <f t="shared" si="3430"/>
        <v>0</v>
      </c>
      <c r="AL1123" s="378">
        <f t="shared" si="3430"/>
        <v>0</v>
      </c>
      <c r="AM1123" s="629">
        <f t="shared" si="3424"/>
        <v>0</v>
      </c>
    </row>
    <row r="1124" spans="2:39" ht="15.75">
      <c r="B1124" s="349" t="s">
        <v>353</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1">SUM(Z1114:Z1123)</f>
        <v>0</v>
      </c>
      <c r="AA1124" s="346">
        <f t="shared" si="3431"/>
        <v>0</v>
      </c>
      <c r="AB1124" s="346">
        <f t="shared" si="3431"/>
        <v>0</v>
      </c>
      <c r="AC1124" s="346">
        <f t="shared" si="3431"/>
        <v>0</v>
      </c>
      <c r="AD1124" s="346">
        <f t="shared" si="3431"/>
        <v>0</v>
      </c>
      <c r="AE1124" s="346">
        <f t="shared" si="3431"/>
        <v>0</v>
      </c>
      <c r="AF1124" s="346">
        <f>SUM(AF1114:AF1123)</f>
        <v>0</v>
      </c>
      <c r="AG1124" s="346">
        <f t="shared" ref="AG1124:AL1124" si="3432">SUM(AG1114:AG1123)</f>
        <v>0</v>
      </c>
      <c r="AH1124" s="346">
        <f t="shared" si="3432"/>
        <v>0</v>
      </c>
      <c r="AI1124" s="346">
        <f t="shared" si="3432"/>
        <v>0</v>
      </c>
      <c r="AJ1124" s="346">
        <f t="shared" si="3432"/>
        <v>0</v>
      </c>
      <c r="AK1124" s="346">
        <f t="shared" si="3432"/>
        <v>0</v>
      </c>
      <c r="AL1124" s="346">
        <f t="shared" si="3432"/>
        <v>0</v>
      </c>
      <c r="AM1124" s="407">
        <f>SUM(AM1114:AM1123)</f>
        <v>0</v>
      </c>
    </row>
    <row r="1125" spans="2:39" ht="15.75">
      <c r="B1125" s="349" t="s">
        <v>352</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3">Z1111*Z1113</f>
        <v>0</v>
      </c>
      <c r="AA1125" s="347">
        <f>AA1111*AA1113</f>
        <v>0</v>
      </c>
      <c r="AB1125" s="347">
        <f t="shared" si="3433"/>
        <v>0</v>
      </c>
      <c r="AC1125" s="347">
        <f t="shared" si="3433"/>
        <v>0</v>
      </c>
      <c r="AD1125" s="347">
        <f t="shared" si="3433"/>
        <v>0</v>
      </c>
      <c r="AE1125" s="347">
        <f t="shared" si="3433"/>
        <v>0</v>
      </c>
      <c r="AF1125" s="347">
        <f t="shared" ref="AF1125:AL1125" si="3434">AF1111*AF1113</f>
        <v>0</v>
      </c>
      <c r="AG1125" s="347">
        <f t="shared" si="3434"/>
        <v>0</v>
      </c>
      <c r="AH1125" s="347">
        <f t="shared" si="3434"/>
        <v>0</v>
      </c>
      <c r="AI1125" s="347">
        <f t="shared" si="3434"/>
        <v>0</v>
      </c>
      <c r="AJ1125" s="347">
        <f t="shared" si="3434"/>
        <v>0</v>
      </c>
      <c r="AK1125" s="347">
        <f t="shared" si="3434"/>
        <v>0</v>
      </c>
      <c r="AL1125" s="347">
        <f t="shared" si="3434"/>
        <v>0</v>
      </c>
      <c r="AM1125" s="407">
        <f>SUM(Y1125:AL1125)</f>
        <v>0</v>
      </c>
    </row>
    <row r="1126" spans="2:39" ht="15.75">
      <c r="B1126" s="349" t="s">
        <v>351</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597</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529</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A209" zoomScaleNormal="100" workbookViewId="0">
      <selection activeCell="I240" sqref="I240"/>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554</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507</v>
      </c>
      <c r="C8" s="819" t="s">
        <v>670</v>
      </c>
      <c r="D8" s="819"/>
      <c r="E8" s="819"/>
      <c r="F8" s="819"/>
      <c r="G8" s="819"/>
      <c r="H8" s="819"/>
      <c r="I8" s="819"/>
      <c r="J8" s="819"/>
      <c r="K8" s="819"/>
      <c r="L8" s="819"/>
      <c r="M8" s="819"/>
      <c r="N8" s="819"/>
      <c r="O8" s="819"/>
      <c r="P8" s="819"/>
      <c r="Q8" s="819"/>
      <c r="R8" s="819"/>
      <c r="S8" s="819"/>
      <c r="T8" s="105"/>
      <c r="U8" s="105"/>
      <c r="V8" s="105"/>
      <c r="W8" s="105"/>
    </row>
    <row r="9" spans="1:28" s="9" customFormat="1" ht="47.1" customHeight="1">
      <c r="B9" s="55"/>
      <c r="C9" s="782" t="s">
        <v>681</v>
      </c>
      <c r="D9" s="782"/>
      <c r="E9" s="782"/>
      <c r="F9" s="782"/>
      <c r="G9" s="782"/>
      <c r="H9" s="782"/>
      <c r="I9" s="782"/>
      <c r="J9" s="782"/>
      <c r="K9" s="782"/>
      <c r="L9" s="782"/>
      <c r="M9" s="782"/>
      <c r="N9" s="782"/>
      <c r="O9" s="782"/>
      <c r="P9" s="782"/>
      <c r="Q9" s="782"/>
      <c r="R9" s="782"/>
      <c r="S9" s="782"/>
      <c r="T9" s="105"/>
      <c r="U9" s="105"/>
      <c r="V9" s="105"/>
      <c r="W9" s="105"/>
    </row>
    <row r="10" spans="1:28" s="9" customFormat="1" ht="38.1" customHeight="1">
      <c r="B10" s="88"/>
      <c r="C10" s="803" t="s">
        <v>682</v>
      </c>
      <c r="D10" s="782"/>
      <c r="E10" s="782"/>
      <c r="F10" s="782"/>
      <c r="G10" s="782"/>
      <c r="H10" s="782"/>
      <c r="I10" s="782"/>
      <c r="J10" s="782"/>
      <c r="K10" s="782"/>
      <c r="L10" s="782"/>
      <c r="M10" s="782"/>
      <c r="N10" s="782"/>
      <c r="O10" s="782"/>
      <c r="P10" s="782"/>
      <c r="Q10" s="782"/>
      <c r="R10" s="782"/>
      <c r="S10" s="782"/>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18" t="s">
        <v>235</v>
      </c>
      <c r="C12" s="818"/>
      <c r="D12" s="181"/>
      <c r="E12" s="182" t="s">
        <v>236</v>
      </c>
      <c r="F12" s="51"/>
      <c r="G12" s="51"/>
      <c r="H12" s="44"/>
      <c r="I12" s="51"/>
      <c r="K12" s="592" t="s">
        <v>538</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473</v>
      </c>
      <c r="D14" s="203"/>
      <c r="E14" s="204" t="s">
        <v>62</v>
      </c>
      <c r="F14" s="204" t="s">
        <v>495</v>
      </c>
      <c r="G14" s="204" t="s">
        <v>63</v>
      </c>
      <c r="H14" s="204" t="s">
        <v>64</v>
      </c>
      <c r="I14" s="204" t="str">
        <f>'1.  LRAMVA Summary'!D52</f>
        <v>Residential</v>
      </c>
      <c r="J14" s="204" t="str">
        <f>'1.  LRAMVA Summary'!E52</f>
        <v>GS&lt;50 kW</v>
      </c>
      <c r="K14" s="204" t="str">
        <f>'1.  LRAMVA Summary'!F52</f>
        <v/>
      </c>
      <c r="L14" s="204" t="str">
        <f>'1.  LRAMVA Summary'!G52</f>
        <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462</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426</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30">
        <v>1.4999999999999999E-2</v>
      </c>
      <c r="D42" s="206"/>
      <c r="E42" s="216" t="s">
        <v>463</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427</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30">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7">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7">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7">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7">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7">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747">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747">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747">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725</v>
      </c>
      <c r="C55" s="747">
        <v>5.7000000000000002E-3</v>
      </c>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726</v>
      </c>
      <c r="C56" s="747">
        <v>5.7000000000000002E-3</v>
      </c>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13" t="s">
        <v>727</v>
      </c>
      <c r="C57" s="233"/>
      <c r="D57" s="206"/>
      <c r="E57" s="216" t="s">
        <v>464</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B58" s="235" t="s">
        <v>728</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729</v>
      </c>
      <c r="C59" s="233"/>
      <c r="D59" s="206"/>
      <c r="E59" s="225" t="s">
        <v>428</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730</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731</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732</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743</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744</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745</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746</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748</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749</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750</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751</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752</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213" t="s">
        <v>753</v>
      </c>
      <c r="C72" s="233"/>
      <c r="E72" s="216" t="s">
        <v>465</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213" t="s">
        <v>754</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755</v>
      </c>
      <c r="C74" s="236"/>
      <c r="E74" s="225" t="s">
        <v>429</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75">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466</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430</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467</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431</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75" thickBot="1">
      <c r="B117" s="66"/>
      <c r="E117" s="216" t="s">
        <v>468</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432</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0</v>
      </c>
      <c r="J121" s="230">
        <f>(SUM('1.  LRAMVA Summary'!E$54:E$74)+SUM('1.  LRAMVA Summary'!E$75:E$76)*(MONTH($E121)-1)/12)*$H121</f>
        <v>0</v>
      </c>
      <c r="K121" s="230">
        <f>(SUM('1.  LRAMVA Summary'!F$54:F$74)+SUM('1.  LRAMVA Summary'!F$75:F$76)*(MONTH($E121)-1)/12)*$H121</f>
        <v>0</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0</v>
      </c>
    </row>
    <row r="122" spans="2:23" s="9" customFormat="1">
      <c r="B122" s="66"/>
      <c r="E122" s="214">
        <v>43160</v>
      </c>
      <c r="F122" s="214" t="s">
        <v>185</v>
      </c>
      <c r="G122" s="215" t="s">
        <v>65</v>
      </c>
      <c r="H122" s="240">
        <f t="shared" si="62"/>
        <v>1.25E-3</v>
      </c>
      <c r="I122" s="230">
        <f>(SUM('1.  LRAMVA Summary'!D$54:D$74)+SUM('1.  LRAMVA Summary'!D$75:D$76)*(MONTH($E122)-1)/12)*$H122</f>
        <v>0</v>
      </c>
      <c r="J122" s="230">
        <f>(SUM('1.  LRAMVA Summary'!E$54:E$74)+SUM('1.  LRAMVA Summary'!E$75:E$76)*(MONTH($E122)-1)/12)*$H122</f>
        <v>0</v>
      </c>
      <c r="K122" s="230">
        <f>(SUM('1.  LRAMVA Summary'!F$54:F$74)+SUM('1.  LRAMVA Summary'!F$75:F$76)*(MONTH($E122)-1)/12)*$H122</f>
        <v>0</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0</v>
      </c>
    </row>
    <row r="123" spans="2:23" s="8" customFormat="1">
      <c r="B123" s="239"/>
      <c r="E123" s="214">
        <v>43191</v>
      </c>
      <c r="F123" s="214" t="s">
        <v>185</v>
      </c>
      <c r="G123" s="215" t="s">
        <v>66</v>
      </c>
      <c r="H123" s="240">
        <f>$C$44/12</f>
        <v>1.575E-3</v>
      </c>
      <c r="I123" s="230">
        <f>(SUM('1.  LRAMVA Summary'!D$54:D$74)+SUM('1.  LRAMVA Summary'!D$75:D$76)*(MONTH($E123)-1)/12)*$H123</f>
        <v>0</v>
      </c>
      <c r="J123" s="230">
        <f>(SUM('1.  LRAMVA Summary'!E$54:E$74)+SUM('1.  LRAMVA Summary'!E$75:E$76)*(MONTH($E123)-1)/12)*$H123</f>
        <v>0</v>
      </c>
      <c r="K123" s="230">
        <f>(SUM('1.  LRAMVA Summary'!F$54:F$74)+SUM('1.  LRAMVA Summary'!F$75:F$76)*(MONTH($E123)-1)/12)*$H123</f>
        <v>0</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0</v>
      </c>
    </row>
    <row r="124" spans="2:23" s="9" customFormat="1">
      <c r="B124" s="66"/>
      <c r="E124" s="214">
        <v>43221</v>
      </c>
      <c r="F124" s="214" t="s">
        <v>185</v>
      </c>
      <c r="G124" s="215" t="s">
        <v>66</v>
      </c>
      <c r="H124" s="240">
        <f t="shared" ref="H124:H125" si="64">$C$44/12</f>
        <v>1.575E-3</v>
      </c>
      <c r="I124" s="230">
        <f>(SUM('1.  LRAMVA Summary'!D$54:D$74)+SUM('1.  LRAMVA Summary'!D$75:D$76)*(MONTH($E124)-1)/12)*$H124</f>
        <v>0</v>
      </c>
      <c r="J124" s="230">
        <f>(SUM('1.  LRAMVA Summary'!E$54:E$74)+SUM('1.  LRAMVA Summary'!E$75:E$76)*(MONTH($E124)-1)/12)*$H124</f>
        <v>0</v>
      </c>
      <c r="K124" s="230">
        <f>(SUM('1.  LRAMVA Summary'!F$54:F$74)+SUM('1.  LRAMVA Summary'!F$75:F$76)*(MONTH($E124)-1)/12)*$H124</f>
        <v>0</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0</v>
      </c>
    </row>
    <row r="125" spans="2:23" s="238" customFormat="1">
      <c r="B125" s="237"/>
      <c r="E125" s="214">
        <v>43252</v>
      </c>
      <c r="F125" s="214" t="s">
        <v>185</v>
      </c>
      <c r="G125" s="215" t="s">
        <v>66</v>
      </c>
      <c r="H125" s="240">
        <f t="shared" si="64"/>
        <v>1.575E-3</v>
      </c>
      <c r="I125" s="230">
        <f>(SUM('1.  LRAMVA Summary'!D$54:D$74)+SUM('1.  LRAMVA Summary'!D$75:D$76)*(MONTH($E125)-1)/12)*$H125</f>
        <v>0</v>
      </c>
      <c r="J125" s="230">
        <f>(SUM('1.  LRAMVA Summary'!E$54:E$74)+SUM('1.  LRAMVA Summary'!E$75:E$76)*(MONTH($E125)-1)/12)*$H125</f>
        <v>0</v>
      </c>
      <c r="K125" s="230">
        <f>(SUM('1.  LRAMVA Summary'!F$54:F$74)+SUM('1.  LRAMVA Summary'!F$75:F$76)*(MONTH($E125)-1)/12)*$H125</f>
        <v>0</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0</v>
      </c>
    </row>
    <row r="126" spans="2:23" s="9" customFormat="1">
      <c r="B126" s="66"/>
      <c r="E126" s="214">
        <v>43282</v>
      </c>
      <c r="F126" s="214" t="s">
        <v>185</v>
      </c>
      <c r="G126" s="215" t="s">
        <v>68</v>
      </c>
      <c r="H126" s="240">
        <f>$C$45/12</f>
        <v>1.575E-3</v>
      </c>
      <c r="I126" s="230">
        <f>(SUM('1.  LRAMVA Summary'!D$54:D$74)+SUM('1.  LRAMVA Summary'!D$75:D$76)*(MONTH($E126)-1)/12)*$H126</f>
        <v>0</v>
      </c>
      <c r="J126" s="230">
        <f>(SUM('1.  LRAMVA Summary'!E$54:E$74)+SUM('1.  LRAMVA Summary'!E$75:E$76)*(MONTH($E126)-1)/12)*$H126</f>
        <v>0</v>
      </c>
      <c r="K126" s="230">
        <f>(SUM('1.  LRAMVA Summary'!F$54:F$74)+SUM('1.  LRAMVA Summary'!F$75:F$76)*(MONTH($E126)-1)/12)*$H126</f>
        <v>0</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0</v>
      </c>
    </row>
    <row r="127" spans="2:23" s="9" customFormat="1">
      <c r="B127" s="66"/>
      <c r="E127" s="214">
        <v>43313</v>
      </c>
      <c r="F127" s="214" t="s">
        <v>185</v>
      </c>
      <c r="G127" s="215" t="s">
        <v>68</v>
      </c>
      <c r="H127" s="240">
        <f t="shared" ref="H127:H128" si="65">$C$45/12</f>
        <v>1.575E-3</v>
      </c>
      <c r="I127" s="230">
        <f>(SUM('1.  LRAMVA Summary'!D$54:D$74)+SUM('1.  LRAMVA Summary'!D$75:D$76)*(MONTH($E127)-1)/12)*$H127</f>
        <v>0</v>
      </c>
      <c r="J127" s="230">
        <f>(SUM('1.  LRAMVA Summary'!E$54:E$74)+SUM('1.  LRAMVA Summary'!E$75:E$76)*(MONTH($E127)-1)/12)*$H127</f>
        <v>0</v>
      </c>
      <c r="K127" s="230">
        <f>(SUM('1.  LRAMVA Summary'!F$54:F$74)+SUM('1.  LRAMVA Summary'!F$75:F$76)*(MONTH($E127)-1)/12)*$H127</f>
        <v>0</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0</v>
      </c>
    </row>
    <row r="128" spans="2:23" s="9" customFormat="1">
      <c r="B128" s="66"/>
      <c r="E128" s="214">
        <v>43344</v>
      </c>
      <c r="F128" s="214" t="s">
        <v>185</v>
      </c>
      <c r="G128" s="215" t="s">
        <v>68</v>
      </c>
      <c r="H128" s="240">
        <f t="shared" si="65"/>
        <v>1.575E-3</v>
      </c>
      <c r="I128" s="230">
        <f>(SUM('1.  LRAMVA Summary'!D$54:D$74)+SUM('1.  LRAMVA Summary'!D$75:D$76)*(MONTH($E128)-1)/12)*$H128</f>
        <v>0</v>
      </c>
      <c r="J128" s="230">
        <f>(SUM('1.  LRAMVA Summary'!E$54:E$74)+SUM('1.  LRAMVA Summary'!E$75:E$76)*(MONTH($E128)-1)/12)*$H128</f>
        <v>0</v>
      </c>
      <c r="K128" s="230">
        <f>(SUM('1.  LRAMVA Summary'!F$54:F$74)+SUM('1.  LRAMVA Summary'!F$75:F$76)*(MONTH($E128)-1)/12)*$H128</f>
        <v>0</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0</v>
      </c>
    </row>
    <row r="129" spans="2:23" s="9" customFormat="1">
      <c r="B129" s="66"/>
      <c r="E129" s="214">
        <v>43374</v>
      </c>
      <c r="F129" s="214" t="s">
        <v>185</v>
      </c>
      <c r="G129" s="215" t="s">
        <v>69</v>
      </c>
      <c r="H129" s="240">
        <f>$C$46/12</f>
        <v>1.8083333333333335E-3</v>
      </c>
      <c r="I129" s="230">
        <f>(SUM('1.  LRAMVA Summary'!D$54:D$74)+SUM('1.  LRAMVA Summary'!D$75:D$76)*(MONTH($E129)-1)/12)*$H129</f>
        <v>0</v>
      </c>
      <c r="J129" s="230">
        <f>(SUM('1.  LRAMVA Summary'!E$54:E$74)+SUM('1.  LRAMVA Summary'!E$75:E$76)*(MONTH($E129)-1)/12)*$H129</f>
        <v>0</v>
      </c>
      <c r="K129" s="230">
        <f>(SUM('1.  LRAMVA Summary'!F$54:F$74)+SUM('1.  LRAMVA Summary'!F$75:F$76)*(MONTH($E129)-1)/12)*$H129</f>
        <v>0</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0</v>
      </c>
    </row>
    <row r="130" spans="2:23" s="9" customFormat="1">
      <c r="B130" s="66"/>
      <c r="E130" s="214">
        <v>43405</v>
      </c>
      <c r="F130" s="214" t="s">
        <v>185</v>
      </c>
      <c r="G130" s="215" t="s">
        <v>69</v>
      </c>
      <c r="H130" s="240">
        <f t="shared" ref="H130:H131" si="66">$C$46/12</f>
        <v>1.8083333333333335E-3</v>
      </c>
      <c r="I130" s="230">
        <f>(SUM('1.  LRAMVA Summary'!D$54:D$74)+SUM('1.  LRAMVA Summary'!D$75:D$76)*(MONTH($E130)-1)/12)*$H130</f>
        <v>0</v>
      </c>
      <c r="J130" s="230">
        <f>(SUM('1.  LRAMVA Summary'!E$54:E$74)+SUM('1.  LRAMVA Summary'!E$75:E$76)*(MONTH($E130)-1)/12)*$H130</f>
        <v>0</v>
      </c>
      <c r="K130" s="230">
        <f>(SUM('1.  LRAMVA Summary'!F$54:F$74)+SUM('1.  LRAMVA Summary'!F$75:F$76)*(MONTH($E130)-1)/12)*$H130</f>
        <v>0</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0</v>
      </c>
    </row>
    <row r="131" spans="2:23" s="9" customFormat="1">
      <c r="B131" s="66"/>
      <c r="E131" s="214">
        <v>43435</v>
      </c>
      <c r="F131" s="214" t="s">
        <v>185</v>
      </c>
      <c r="G131" s="215" t="s">
        <v>69</v>
      </c>
      <c r="H131" s="240">
        <f t="shared" si="66"/>
        <v>1.8083333333333335E-3</v>
      </c>
      <c r="I131" s="230">
        <f>(SUM('1.  LRAMVA Summary'!D$54:D$74)+SUM('1.  LRAMVA Summary'!D$75:D$76)*(MONTH($E131)-1)/12)*$H131</f>
        <v>0</v>
      </c>
      <c r="J131" s="230">
        <f>(SUM('1.  LRAMVA Summary'!E$54:E$74)+SUM('1.  LRAMVA Summary'!E$75:E$76)*(MONTH($E131)-1)/12)*$H131</f>
        <v>0</v>
      </c>
      <c r="K131" s="230">
        <f>(SUM('1.  LRAMVA Summary'!F$54:F$74)+SUM('1.  LRAMVA Summary'!F$75:F$76)*(MONTH($E131)-1)/12)*$H131</f>
        <v>0</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0</v>
      </c>
    </row>
    <row r="132" spans="2:23" s="9" customFormat="1" ht="15.75" thickBot="1">
      <c r="B132" s="66"/>
      <c r="E132" s="216" t="s">
        <v>469</v>
      </c>
      <c r="F132" s="216"/>
      <c r="G132" s="217"/>
      <c r="H132" s="218"/>
      <c r="I132" s="219">
        <f>SUM(I119:I131)</f>
        <v>0</v>
      </c>
      <c r="J132" s="219">
        <f>SUM(J119:J131)</f>
        <v>0</v>
      </c>
      <c r="K132" s="219">
        <f t="shared" ref="K132:O132" si="67">SUM(K119:K131)</f>
        <v>0</v>
      </c>
      <c r="L132" s="219">
        <f t="shared" si="67"/>
        <v>0</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0</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433</v>
      </c>
      <c r="F134" s="225"/>
      <c r="G134" s="226"/>
      <c r="H134" s="227"/>
      <c r="I134" s="228">
        <f>I132+I133</f>
        <v>0</v>
      </c>
      <c r="J134" s="228">
        <f t="shared" ref="J134" si="69">J132+J133</f>
        <v>0</v>
      </c>
      <c r="K134" s="228">
        <f t="shared" ref="K134" si="70">K132+K133</f>
        <v>0</v>
      </c>
      <c r="L134" s="228">
        <f t="shared" ref="L134" si="71">L132+L133</f>
        <v>0</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0</v>
      </c>
    </row>
    <row r="135" spans="2:23" s="9" customFormat="1">
      <c r="B135" s="66"/>
      <c r="E135" s="214">
        <v>43466</v>
      </c>
      <c r="F135" s="214" t="s">
        <v>186</v>
      </c>
      <c r="G135" s="215" t="s">
        <v>65</v>
      </c>
      <c r="H135" s="240">
        <f>$C$47/12</f>
        <v>2.0416666666666669E-3</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2.0416666666666669E-3</v>
      </c>
      <c r="I136" s="230">
        <f>(SUM('1.  LRAMVA Summary'!D$54:D$77)+SUM('1.  LRAMVA Summary'!D$78:D$79)*(MONTH($E136)-1)/12)*$H136</f>
        <v>0</v>
      </c>
      <c r="J136" s="230">
        <f>(SUM('1.  LRAMVA Summary'!E$54:E$77)+SUM('1.  LRAMVA Summary'!E$78:E$79)*(MONTH($E136)-1)/12)*$H136</f>
        <v>0</v>
      </c>
      <c r="K136" s="230">
        <f>(SUM('1.  LRAMVA Summary'!F$54:F$77)+SUM('1.  LRAMVA Summary'!F$78:F$79)*(MONTH($E136)-1)/12)*$H136</f>
        <v>0</v>
      </c>
      <c r="L136" s="230">
        <f>(SUM('1.  LRAMVA Summary'!G$54:G$77)+SUM('1.  LRAMVA Summary'!G$78:G$79)*(MONTH($E136)-1)/12)*$H136</f>
        <v>0</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0</v>
      </c>
    </row>
    <row r="137" spans="2:23" s="9" customFormat="1">
      <c r="B137" s="66"/>
      <c r="E137" s="214">
        <v>43525</v>
      </c>
      <c r="F137" s="214" t="s">
        <v>186</v>
      </c>
      <c r="G137" s="215" t="s">
        <v>65</v>
      </c>
      <c r="H137" s="240">
        <f t="shared" si="75"/>
        <v>2.0416666666666669E-3</v>
      </c>
      <c r="I137" s="230">
        <f>(SUM('1.  LRAMVA Summary'!D$54:D$77)+SUM('1.  LRAMVA Summary'!D$78:D$79)*(MONTH($E137)-1)/12)*$H137</f>
        <v>0</v>
      </c>
      <c r="J137" s="230">
        <f>(SUM('1.  LRAMVA Summary'!E$54:E$77)+SUM('1.  LRAMVA Summary'!E$78:E$79)*(MONTH($E137)-1)/12)*$H137</f>
        <v>0</v>
      </c>
      <c r="K137" s="230">
        <f>(SUM('1.  LRAMVA Summary'!F$54:F$77)+SUM('1.  LRAMVA Summary'!F$78:F$79)*(MONTH($E137)-1)/12)*$H137</f>
        <v>0</v>
      </c>
      <c r="L137" s="230">
        <f>(SUM('1.  LRAMVA Summary'!G$54:G$77)+SUM('1.  LRAMVA Summary'!G$78:G$79)*(MONTH($E137)-1)/12)*$H137</f>
        <v>0</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0</v>
      </c>
    </row>
    <row r="138" spans="2:23" s="8" customFormat="1">
      <c r="B138" s="239"/>
      <c r="E138" s="214">
        <v>43556</v>
      </c>
      <c r="F138" s="214" t="s">
        <v>186</v>
      </c>
      <c r="G138" s="215" t="s">
        <v>66</v>
      </c>
      <c r="H138" s="240">
        <f>$C$48/12</f>
        <v>1.8166666666666667E-3</v>
      </c>
      <c r="I138" s="230">
        <f>(SUM('1.  LRAMVA Summary'!D$54:D$77)+SUM('1.  LRAMVA Summary'!D$78:D$79)*(MONTH($E138)-1)/12)*$H138</f>
        <v>0</v>
      </c>
      <c r="J138" s="230">
        <f>(SUM('1.  LRAMVA Summary'!E$54:E$77)+SUM('1.  LRAMVA Summary'!E$78:E$79)*(MONTH($E138)-1)/12)*$H138</f>
        <v>0</v>
      </c>
      <c r="K138" s="230">
        <f>(SUM('1.  LRAMVA Summary'!F$54:F$77)+SUM('1.  LRAMVA Summary'!F$78:F$79)*(MONTH($E138)-1)/12)*$H138</f>
        <v>0</v>
      </c>
      <c r="L138" s="230">
        <f>(SUM('1.  LRAMVA Summary'!G$54:G$77)+SUM('1.  LRAMVA Summary'!G$78:G$79)*(MONTH($E138)-1)/12)*$H138</f>
        <v>0</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0</v>
      </c>
    </row>
    <row r="139" spans="2:23" s="9" customFormat="1">
      <c r="B139" s="66"/>
      <c r="E139" s="214">
        <v>43586</v>
      </c>
      <c r="F139" s="214" t="s">
        <v>186</v>
      </c>
      <c r="G139" s="215" t="s">
        <v>66</v>
      </c>
      <c r="H139" s="240">
        <f>$C$48/12</f>
        <v>1.8166666666666667E-3</v>
      </c>
      <c r="I139" s="230">
        <f>(SUM('1.  LRAMVA Summary'!D$54:D$77)+SUM('1.  LRAMVA Summary'!D$78:D$79)*(MONTH($E139)-1)/12)*$H139</f>
        <v>0</v>
      </c>
      <c r="J139" s="230">
        <f>(SUM('1.  LRAMVA Summary'!E$54:E$77)+SUM('1.  LRAMVA Summary'!E$78:E$79)*(MONTH($E139)-1)/12)*$H139</f>
        <v>0</v>
      </c>
      <c r="K139" s="230">
        <f>(SUM('1.  LRAMVA Summary'!F$54:F$77)+SUM('1.  LRAMVA Summary'!F$78:F$79)*(MONTH($E139)-1)/12)*$H139</f>
        <v>0</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0</v>
      </c>
    </row>
    <row r="140" spans="2:23" s="9" customFormat="1">
      <c r="B140" s="66"/>
      <c r="E140" s="214">
        <v>43617</v>
      </c>
      <c r="F140" s="214" t="s">
        <v>186</v>
      </c>
      <c r="G140" s="215" t="s">
        <v>66</v>
      </c>
      <c r="H140" s="240">
        <f t="shared" ref="H140" si="77">$C$48/12</f>
        <v>1.8166666666666667E-3</v>
      </c>
      <c r="I140" s="230">
        <f>(SUM('1.  LRAMVA Summary'!D$54:D$77)+SUM('1.  LRAMVA Summary'!D$78:D$79)*(MONTH($E140)-1)/12)*$H140</f>
        <v>0</v>
      </c>
      <c r="J140" s="230">
        <f>(SUM('1.  LRAMVA Summary'!E$54:E$77)+SUM('1.  LRAMVA Summary'!E$78:E$79)*(MONTH($E140)-1)/12)*$H140</f>
        <v>0</v>
      </c>
      <c r="K140" s="230">
        <f>(SUM('1.  LRAMVA Summary'!F$54:F$77)+SUM('1.  LRAMVA Summary'!F$78:F$79)*(MONTH($E140)-1)/12)*$H140</f>
        <v>0</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0</v>
      </c>
    </row>
    <row r="141" spans="2:23" s="9" customFormat="1">
      <c r="B141" s="66"/>
      <c r="E141" s="214">
        <v>43647</v>
      </c>
      <c r="F141" s="214" t="s">
        <v>186</v>
      </c>
      <c r="G141" s="215" t="s">
        <v>68</v>
      </c>
      <c r="H141" s="240">
        <f>$C$49/12</f>
        <v>1.8166666666666667E-3</v>
      </c>
      <c r="I141" s="230">
        <f>(SUM('1.  LRAMVA Summary'!D$54:D$77)+SUM('1.  LRAMVA Summary'!D$78:D$79)*(MONTH($E141)-1)/12)*$H141</f>
        <v>0</v>
      </c>
      <c r="J141" s="230">
        <f>(SUM('1.  LRAMVA Summary'!E$54:E$77)+SUM('1.  LRAMVA Summary'!E$78:E$79)*(MONTH($E141)-1)/12)*$H141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0</v>
      </c>
    </row>
    <row r="142" spans="2:23" s="9" customFormat="1">
      <c r="B142" s="66"/>
      <c r="E142" s="214">
        <v>43678</v>
      </c>
      <c r="F142" s="214" t="s">
        <v>186</v>
      </c>
      <c r="G142" s="215" t="s">
        <v>68</v>
      </c>
      <c r="H142" s="240">
        <f t="shared" ref="H142" si="78">$C$49/12</f>
        <v>1.8166666666666667E-3</v>
      </c>
      <c r="I142" s="230">
        <f>(SUM('1.  LRAMVA Summary'!D$54:D$77)+SUM('1.  LRAMVA Summary'!D$78:D$79)*(MONTH($E142)-1)/12)*$H142</f>
        <v>0</v>
      </c>
      <c r="J142" s="230">
        <f>(SUM('1.  LRAMVA Summary'!E$54:E$77)+SUM('1.  LRAMVA Summary'!E$78:E$79)*(MONTH($E142)-1)/12)*$H142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0</v>
      </c>
    </row>
    <row r="143" spans="2:23" s="9" customFormat="1">
      <c r="B143" s="66"/>
      <c r="E143" s="214">
        <v>43709</v>
      </c>
      <c r="F143" s="214" t="s">
        <v>186</v>
      </c>
      <c r="G143" s="215" t="s">
        <v>68</v>
      </c>
      <c r="H143" s="240">
        <f>$C$49/12</f>
        <v>1.8166666666666667E-3</v>
      </c>
      <c r="I143" s="230">
        <f>(SUM('1.  LRAMVA Summary'!D$54:D$77)+SUM('1.  LRAMVA Summary'!D$78:D$79)*(MONTH($E143)-1)/12)*$H143</f>
        <v>0</v>
      </c>
      <c r="J143" s="230">
        <f>(SUM('1.  LRAMVA Summary'!E$54:E$77)+SUM('1.  LRAMVA Summary'!E$78:E$79)*(MONTH($E143)-1)/12)*$H143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0</v>
      </c>
    </row>
    <row r="144" spans="2:23" s="9" customFormat="1">
      <c r="B144" s="66"/>
      <c r="E144" s="214">
        <v>43739</v>
      </c>
      <c r="F144" s="214" t="s">
        <v>186</v>
      </c>
      <c r="G144" s="215" t="s">
        <v>69</v>
      </c>
      <c r="H144" s="240">
        <f>$C$50/12</f>
        <v>1.8166666666666667E-3</v>
      </c>
      <c r="I144" s="230">
        <f>(SUM('1.  LRAMVA Summary'!D$54:D$77)+SUM('1.  LRAMVA Summary'!D$78:D$79)*(MONTH($E144)-1)/12)*$H144</f>
        <v>0</v>
      </c>
      <c r="J144" s="230">
        <f>(SUM('1.  LRAMVA Summary'!E$54:E$77)+SUM('1.  LRAMVA Summary'!E$78:E$79)*(MONTH($E144)-1)/12)*$H144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0</v>
      </c>
    </row>
    <row r="145" spans="2:23" s="9" customFormat="1">
      <c r="B145" s="66"/>
      <c r="E145" s="214">
        <v>43770</v>
      </c>
      <c r="F145" s="214" t="s">
        <v>186</v>
      </c>
      <c r="G145" s="215" t="s">
        <v>69</v>
      </c>
      <c r="H145" s="240">
        <f t="shared" ref="H145:H146" si="79">$C$50/12</f>
        <v>1.8166666666666667E-3</v>
      </c>
      <c r="I145" s="230">
        <f>(SUM('1.  LRAMVA Summary'!D$54:D$77)+SUM('1.  LRAMVA Summary'!D$78:D$79)*(MONTH($E145)-1)/12)*$H145</f>
        <v>0</v>
      </c>
      <c r="J145" s="230">
        <f>(SUM('1.  LRAMVA Summary'!E$54:E$77)+SUM('1.  LRAMVA Summary'!E$78:E$79)*(MONTH($E145)-1)/12)*$H145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0</v>
      </c>
    </row>
    <row r="146" spans="2:23" s="9" customFormat="1">
      <c r="B146" s="66"/>
      <c r="E146" s="214">
        <v>43800</v>
      </c>
      <c r="F146" s="214" t="s">
        <v>186</v>
      </c>
      <c r="G146" s="215" t="s">
        <v>69</v>
      </c>
      <c r="H146" s="240">
        <f t="shared" si="79"/>
        <v>1.8166666666666667E-3</v>
      </c>
      <c r="I146" s="230">
        <f>(SUM('1.  LRAMVA Summary'!D$54:D$77)+SUM('1.  LRAMVA Summary'!D$78:D$79)*(MONTH($E146)-1)/12)*$H146</f>
        <v>0</v>
      </c>
      <c r="J146" s="230">
        <f>(SUM('1.  LRAMVA Summary'!E$54:E$77)+SUM('1.  LRAMVA Summary'!E$78:E$79)*(MONTH($E146)-1)/12)*$H146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0</v>
      </c>
    </row>
    <row r="147" spans="2:23" s="9" customFormat="1" ht="15.75" thickBot="1">
      <c r="B147" s="66"/>
      <c r="E147" s="216" t="s">
        <v>470</v>
      </c>
      <c r="F147" s="216"/>
      <c r="G147" s="217"/>
      <c r="H147" s="218"/>
      <c r="I147" s="219">
        <f>SUM(I134:I146)</f>
        <v>0</v>
      </c>
      <c r="J147" s="219">
        <f>SUM(J134:J146)</f>
        <v>0</v>
      </c>
      <c r="K147" s="219">
        <f t="shared" ref="K147:O147" si="80">SUM(K134:K146)</f>
        <v>0</v>
      </c>
      <c r="L147" s="219">
        <f t="shared" si="80"/>
        <v>0</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0</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434</v>
      </c>
      <c r="F149" s="225"/>
      <c r="G149" s="226"/>
      <c r="H149" s="227"/>
      <c r="I149" s="228">
        <f>I147+I148</f>
        <v>0</v>
      </c>
      <c r="J149" s="228">
        <f t="shared" ref="J149" si="82">J147+J148</f>
        <v>0</v>
      </c>
      <c r="K149" s="228">
        <f t="shared" ref="K149" si="83">K147+K148</f>
        <v>0</v>
      </c>
      <c r="L149" s="228">
        <f t="shared" ref="L149" si="84">L147+L148</f>
        <v>0</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0</v>
      </c>
    </row>
    <row r="150" spans="2:23" s="9" customFormat="1">
      <c r="B150" s="66"/>
      <c r="E150" s="214">
        <v>43831</v>
      </c>
      <c r="F150" s="214" t="s">
        <v>187</v>
      </c>
      <c r="G150" s="215" t="s">
        <v>65</v>
      </c>
      <c r="H150" s="240">
        <f>$C$51/12</f>
        <v>1.8166666666666667E-3</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8">$C$51/12</f>
        <v>1.8166666666666667E-3</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0</v>
      </c>
    </row>
    <row r="152" spans="2:23" s="9" customFormat="1">
      <c r="B152" s="66"/>
      <c r="E152" s="214">
        <v>43891</v>
      </c>
      <c r="F152" s="214" t="s">
        <v>187</v>
      </c>
      <c r="G152" s="215" t="s">
        <v>65</v>
      </c>
      <c r="H152" s="240">
        <f t="shared" si="88"/>
        <v>1.8166666666666667E-3</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0</v>
      </c>
    </row>
    <row r="153" spans="2:23" s="9" customFormat="1">
      <c r="B153" s="66"/>
      <c r="E153" s="214">
        <v>43922</v>
      </c>
      <c r="F153" s="214" t="s">
        <v>187</v>
      </c>
      <c r="G153" s="215" t="s">
        <v>66</v>
      </c>
      <c r="H153" s="240">
        <f>$C$52/12</f>
        <v>1.8166666666666667E-3</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0</v>
      </c>
    </row>
    <row r="154" spans="2:23" s="9" customFormat="1">
      <c r="B154" s="66"/>
      <c r="E154" s="214">
        <v>43952</v>
      </c>
      <c r="F154" s="214" t="s">
        <v>187</v>
      </c>
      <c r="G154" s="215" t="s">
        <v>66</v>
      </c>
      <c r="H154" s="240">
        <f>$C$52/12</f>
        <v>1.8166666666666667E-3</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f>$C$52/12</f>
        <v>1.8166666666666667E-3</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4.75E-4</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$C$53/12</f>
        <v>4.75E-4</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$C$53/12</f>
        <v>4.75E-4</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4.75E-4</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$C$54/12</f>
        <v>4.75E-4</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$C$54/12</f>
        <v>4.75E-4</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471</v>
      </c>
      <c r="F162" s="216"/>
      <c r="G162" s="217"/>
      <c r="H162" s="218"/>
      <c r="I162" s="219">
        <f>SUM(I149:I161)</f>
        <v>0</v>
      </c>
      <c r="J162" s="219">
        <f>SUM(J149:J161)</f>
        <v>0</v>
      </c>
      <c r="K162" s="219">
        <f t="shared" ref="K162:O162" si="90">SUM(K149:K161)</f>
        <v>0</v>
      </c>
      <c r="L162" s="219">
        <f t="shared" si="90"/>
        <v>0</v>
      </c>
      <c r="M162" s="219">
        <f t="shared" si="90"/>
        <v>0</v>
      </c>
      <c r="N162" s="219">
        <f t="shared" si="90"/>
        <v>0</v>
      </c>
      <c r="O162" s="219">
        <f t="shared" si="90"/>
        <v>0</v>
      </c>
      <c r="P162" s="219">
        <f t="shared" ref="P162:V162" si="91">SUM(P149:P161)</f>
        <v>0</v>
      </c>
      <c r="Q162" s="219">
        <f t="shared" si="91"/>
        <v>0</v>
      </c>
      <c r="R162" s="219">
        <f t="shared" si="91"/>
        <v>0</v>
      </c>
      <c r="S162" s="219">
        <f t="shared" si="91"/>
        <v>0</v>
      </c>
      <c r="T162" s="219">
        <f t="shared" si="91"/>
        <v>0</v>
      </c>
      <c r="U162" s="219">
        <f t="shared" si="91"/>
        <v>0</v>
      </c>
      <c r="V162" s="219">
        <f t="shared" si="91"/>
        <v>0</v>
      </c>
      <c r="W162" s="219">
        <f>SUM(W149:W161)</f>
        <v>0</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733</v>
      </c>
      <c r="F164" s="225"/>
      <c r="G164" s="226"/>
      <c r="H164" s="227"/>
      <c r="I164" s="228">
        <f>I162+I163</f>
        <v>0</v>
      </c>
      <c r="J164" s="228">
        <f t="shared" ref="J164:U164" si="92">J162+J163</f>
        <v>0</v>
      </c>
      <c r="K164" s="228">
        <f t="shared" si="92"/>
        <v>0</v>
      </c>
      <c r="L164" s="228">
        <f t="shared" si="92"/>
        <v>0</v>
      </c>
      <c r="M164" s="228">
        <f t="shared" si="92"/>
        <v>0</v>
      </c>
      <c r="N164" s="228">
        <f t="shared" si="92"/>
        <v>0</v>
      </c>
      <c r="O164" s="228">
        <f t="shared" si="92"/>
        <v>0</v>
      </c>
      <c r="P164" s="228">
        <f t="shared" si="92"/>
        <v>0</v>
      </c>
      <c r="Q164" s="228">
        <f t="shared" si="92"/>
        <v>0</v>
      </c>
      <c r="R164" s="228">
        <f t="shared" si="92"/>
        <v>0</v>
      </c>
      <c r="S164" s="228">
        <f t="shared" si="92"/>
        <v>0</v>
      </c>
      <c r="T164" s="228">
        <f t="shared" si="92"/>
        <v>0</v>
      </c>
      <c r="U164" s="228">
        <f t="shared" si="92"/>
        <v>0</v>
      </c>
      <c r="V164" s="228">
        <f>V162+V163</f>
        <v>0</v>
      </c>
      <c r="W164" s="228">
        <f>W162+W163</f>
        <v>0</v>
      </c>
    </row>
    <row r="165" spans="2:23">
      <c r="E165" s="214">
        <v>44197</v>
      </c>
      <c r="F165" s="214" t="s">
        <v>739</v>
      </c>
      <c r="G165" s="215" t="s">
        <v>65</v>
      </c>
      <c r="H165" s="240">
        <f>$C$55/12</f>
        <v>4.75E-4</v>
      </c>
      <c r="I165" s="230">
        <f>(SUM('1.  LRAMVA Summary'!D$54:D$80)+SUM('1.  LRAMVA Summary'!D$81:D$82)*(MONTH($E165)-1)/12)*$H165</f>
        <v>0</v>
      </c>
      <c r="J165" s="230">
        <f>(SUM('1.  LRAMVA Summary'!E$54:E$80)+SUM('1.  LRAMVA Summary'!E$81:E$82)*(MONTH($E165)-1)/12)*$H165</f>
        <v>0</v>
      </c>
      <c r="K165" s="230">
        <f>(SUM('1.  LRAMVA Summary'!F$54:F$80)+SUM('1.  LRAMVA Summary'!F$81:F$82)*(MONTH($E165)-1)/12)*$H165</f>
        <v>0</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0</v>
      </c>
    </row>
    <row r="166" spans="2:23">
      <c r="E166" s="214">
        <v>44228</v>
      </c>
      <c r="F166" s="214" t="s">
        <v>739</v>
      </c>
      <c r="G166" s="215" t="s">
        <v>65</v>
      </c>
      <c r="H166" s="240">
        <f t="shared" ref="H166:H167" si="93">$C$55/12</f>
        <v>4.75E-4</v>
      </c>
      <c r="I166" s="230">
        <f>(SUM('1.  LRAMVA Summary'!D$54:D$80)+SUM('1.  LRAMVA Summary'!D$81:D$82)*(MONTH($E166)-1)/12)*$H166</f>
        <v>0</v>
      </c>
      <c r="J166" s="230">
        <f>(SUM('1.  LRAMVA Summary'!E$54:E$80)+SUM('1.  LRAMVA Summary'!E$81:E$82)*(MONTH($E166)-1)/12)*$H166</f>
        <v>0</v>
      </c>
      <c r="K166" s="230">
        <f>(SUM('1.  LRAMVA Summary'!F$54:F$80)+SUM('1.  LRAMVA Summary'!F$81:F$82)*(MONTH($E166)-1)/12)*$H166</f>
        <v>0</v>
      </c>
      <c r="L166" s="230">
        <f>(SUM('1.  LRAMVA Summary'!G$54:G$80)+SUM('1.  LRAMVA Summary'!G$81:G$82)*(MONTH($E166)-1)/12)*$H166</f>
        <v>0</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4">SUM(I166:V166)</f>
        <v>0</v>
      </c>
    </row>
    <row r="167" spans="2:23">
      <c r="E167" s="214">
        <v>44256</v>
      </c>
      <c r="F167" s="214" t="s">
        <v>739</v>
      </c>
      <c r="G167" s="215" t="s">
        <v>65</v>
      </c>
      <c r="H167" s="240">
        <f t="shared" si="93"/>
        <v>4.75E-4</v>
      </c>
      <c r="I167" s="230">
        <f>(SUM('1.  LRAMVA Summary'!D$54:D$80)+SUM('1.  LRAMVA Summary'!D$81:D$82)*(MONTH($E167)-1)/12)*$H167</f>
        <v>0</v>
      </c>
      <c r="J167" s="230">
        <f>(SUM('1.  LRAMVA Summary'!E$54:E$80)+SUM('1.  LRAMVA Summary'!E$81:E$82)*(MONTH($E167)-1)/12)*$H167</f>
        <v>0</v>
      </c>
      <c r="K167" s="230">
        <f>(SUM('1.  LRAMVA Summary'!F$54:F$80)+SUM('1.  LRAMVA Summary'!F$81:F$82)*(MONTH($E167)-1)/12)*$H167</f>
        <v>0</v>
      </c>
      <c r="L167" s="230">
        <f>(SUM('1.  LRAMVA Summary'!G$54:G$80)+SUM('1.  LRAMVA Summary'!G$81:G$82)*(MONTH($E167)-1)/12)*$H167</f>
        <v>0</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4"/>
        <v>0</v>
      </c>
    </row>
    <row r="168" spans="2:23">
      <c r="E168" s="214">
        <v>44287</v>
      </c>
      <c r="F168" s="214" t="s">
        <v>739</v>
      </c>
      <c r="G168" s="215" t="s">
        <v>66</v>
      </c>
      <c r="H168" s="240">
        <f>$C$56/12</f>
        <v>4.75E-4</v>
      </c>
      <c r="I168" s="230">
        <f>(SUM('1.  LRAMVA Summary'!D$54:D$80)+SUM('1.  LRAMVA Summary'!D$81:D$82)*(MONTH($E168)-1)/12)*$H168</f>
        <v>0</v>
      </c>
      <c r="J168" s="230">
        <f>(SUM('1.  LRAMVA Summary'!E$54:E$80)+SUM('1.  LRAMVA Summary'!E$81:E$82)*(MONTH($E168)-1)/12)*$H168</f>
        <v>0</v>
      </c>
      <c r="K168" s="230">
        <f>(SUM('1.  LRAMVA Summary'!F$54:F$80)+SUM('1.  LRAMVA Summary'!F$81:F$82)*(MONTH($E168)-1)/12)*$H168</f>
        <v>0</v>
      </c>
      <c r="L168" s="230">
        <f>(SUM('1.  LRAMVA Summary'!G$54:G$80)+SUM('1.  LRAMVA Summary'!G$81:G$82)*(MONTH($E168)-1)/12)*$H168</f>
        <v>0</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4"/>
        <v>0</v>
      </c>
    </row>
    <row r="169" spans="2:23">
      <c r="E169" s="214">
        <v>44317</v>
      </c>
      <c r="F169" s="214" t="s">
        <v>739</v>
      </c>
      <c r="G169" s="215" t="s">
        <v>66</v>
      </c>
      <c r="H169" s="240">
        <f t="shared" ref="H169:H170" si="95">$C$56/12</f>
        <v>4.75E-4</v>
      </c>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4"/>
        <v>0</v>
      </c>
    </row>
    <row r="170" spans="2:23">
      <c r="E170" s="214">
        <v>44348</v>
      </c>
      <c r="F170" s="214" t="s">
        <v>739</v>
      </c>
      <c r="G170" s="215" t="s">
        <v>66</v>
      </c>
      <c r="H170" s="240">
        <f t="shared" si="95"/>
        <v>4.75E-4</v>
      </c>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4"/>
        <v>0</v>
      </c>
    </row>
    <row r="171" spans="2:23">
      <c r="E171" s="214">
        <v>44378</v>
      </c>
      <c r="F171" s="214" t="s">
        <v>739</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4"/>
        <v>0</v>
      </c>
    </row>
    <row r="172" spans="2:23">
      <c r="E172" s="214">
        <v>44409</v>
      </c>
      <c r="F172" s="214" t="s">
        <v>739</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4"/>
        <v>0</v>
      </c>
    </row>
    <row r="173" spans="2:23">
      <c r="E173" s="214">
        <v>44440</v>
      </c>
      <c r="F173" s="214" t="s">
        <v>739</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4"/>
        <v>0</v>
      </c>
    </row>
    <row r="174" spans="2:23">
      <c r="E174" s="214">
        <v>44470</v>
      </c>
      <c r="F174" s="214" t="s">
        <v>739</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4"/>
        <v>0</v>
      </c>
    </row>
    <row r="175" spans="2:23">
      <c r="E175" s="214">
        <v>44501</v>
      </c>
      <c r="F175" s="214" t="s">
        <v>739</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4"/>
        <v>0</v>
      </c>
    </row>
    <row r="176" spans="2:23">
      <c r="E176" s="214">
        <v>44531</v>
      </c>
      <c r="F176" s="214" t="s">
        <v>739</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75" thickBot="1">
      <c r="E177" s="216" t="s">
        <v>734</v>
      </c>
      <c r="F177" s="216"/>
      <c r="G177" s="217"/>
      <c r="H177" s="218"/>
      <c r="I177" s="219">
        <f>SUM(I164:I176)</f>
        <v>0</v>
      </c>
      <c r="J177" s="219">
        <f>SUM(J164:J176)</f>
        <v>0</v>
      </c>
      <c r="K177" s="219">
        <f t="shared" ref="K177:V177" si="96">SUM(K164:K176)</f>
        <v>0</v>
      </c>
      <c r="L177" s="219">
        <f t="shared" si="96"/>
        <v>0</v>
      </c>
      <c r="M177" s="219">
        <f t="shared" si="96"/>
        <v>0</v>
      </c>
      <c r="N177" s="219">
        <f t="shared" si="96"/>
        <v>0</v>
      </c>
      <c r="O177" s="219">
        <f t="shared" si="96"/>
        <v>0</v>
      </c>
      <c r="P177" s="219">
        <f t="shared" si="96"/>
        <v>0</v>
      </c>
      <c r="Q177" s="219">
        <f t="shared" si="96"/>
        <v>0</v>
      </c>
      <c r="R177" s="219">
        <f t="shared" si="96"/>
        <v>0</v>
      </c>
      <c r="S177" s="219">
        <f t="shared" si="96"/>
        <v>0</v>
      </c>
      <c r="T177" s="219">
        <f t="shared" si="96"/>
        <v>0</v>
      </c>
      <c r="U177" s="219">
        <f t="shared" si="96"/>
        <v>0</v>
      </c>
      <c r="V177" s="219">
        <f t="shared" si="96"/>
        <v>0</v>
      </c>
      <c r="W177" s="219">
        <f>SUM(W164:W176)</f>
        <v>0</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735</v>
      </c>
      <c r="F179" s="225"/>
      <c r="G179" s="226"/>
      <c r="H179" s="227"/>
      <c r="I179" s="228">
        <f>I177+I178</f>
        <v>0</v>
      </c>
      <c r="J179" s="228">
        <f t="shared" ref="J179:U179" si="97">J177+J178</f>
        <v>0</v>
      </c>
      <c r="K179" s="228">
        <f t="shared" si="97"/>
        <v>0</v>
      </c>
      <c r="L179" s="228">
        <f t="shared" si="97"/>
        <v>0</v>
      </c>
      <c r="M179" s="228">
        <f t="shared" si="97"/>
        <v>0</v>
      </c>
      <c r="N179" s="228">
        <f t="shared" si="97"/>
        <v>0</v>
      </c>
      <c r="O179" s="228">
        <f t="shared" si="97"/>
        <v>0</v>
      </c>
      <c r="P179" s="228">
        <f t="shared" si="97"/>
        <v>0</v>
      </c>
      <c r="Q179" s="228">
        <f t="shared" si="97"/>
        <v>0</v>
      </c>
      <c r="R179" s="228">
        <f t="shared" si="97"/>
        <v>0</v>
      </c>
      <c r="S179" s="228">
        <f t="shared" si="97"/>
        <v>0</v>
      </c>
      <c r="T179" s="228">
        <f t="shared" si="97"/>
        <v>0</v>
      </c>
      <c r="U179" s="228">
        <f t="shared" si="97"/>
        <v>0</v>
      </c>
      <c r="V179" s="228">
        <f>V177+V178</f>
        <v>0</v>
      </c>
      <c r="W179" s="228">
        <f>W177+W178</f>
        <v>0</v>
      </c>
    </row>
    <row r="180" spans="5:23">
      <c r="E180" s="214">
        <v>44562</v>
      </c>
      <c r="F180" s="214" t="s">
        <v>740</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740</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8">SUM(I181:V181)</f>
        <v>0</v>
      </c>
    </row>
    <row r="182" spans="5:23">
      <c r="E182" s="214">
        <v>44621</v>
      </c>
      <c r="F182" s="214" t="s">
        <v>740</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8"/>
        <v>0</v>
      </c>
    </row>
    <row r="183" spans="5:23">
      <c r="E183" s="214">
        <v>44652</v>
      </c>
      <c r="F183" s="214" t="s">
        <v>740</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8"/>
        <v>0</v>
      </c>
    </row>
    <row r="184" spans="5:23">
      <c r="E184" s="214">
        <v>44682</v>
      </c>
      <c r="F184" s="214" t="s">
        <v>740</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8"/>
        <v>0</v>
      </c>
    </row>
    <row r="185" spans="5:23">
      <c r="E185" s="214">
        <v>44713</v>
      </c>
      <c r="F185" s="214" t="s">
        <v>740</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8"/>
        <v>0</v>
      </c>
    </row>
    <row r="186" spans="5:23">
      <c r="E186" s="214">
        <v>44743</v>
      </c>
      <c r="F186" s="214" t="s">
        <v>740</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8"/>
        <v>0</v>
      </c>
    </row>
    <row r="187" spans="5:23">
      <c r="E187" s="214">
        <v>44774</v>
      </c>
      <c r="F187" s="214" t="s">
        <v>740</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8"/>
        <v>0</v>
      </c>
    </row>
    <row r="188" spans="5:23">
      <c r="E188" s="214">
        <v>44805</v>
      </c>
      <c r="F188" s="214" t="s">
        <v>740</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8"/>
        <v>0</v>
      </c>
    </row>
    <row r="189" spans="5:23">
      <c r="E189" s="214">
        <v>44835</v>
      </c>
      <c r="F189" s="214" t="s">
        <v>740</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8"/>
        <v>0</v>
      </c>
    </row>
    <row r="190" spans="5:23">
      <c r="E190" s="214">
        <v>44866</v>
      </c>
      <c r="F190" s="214" t="s">
        <v>740</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8"/>
        <v>0</v>
      </c>
    </row>
    <row r="191" spans="5:23">
      <c r="E191" s="214">
        <v>44896</v>
      </c>
      <c r="F191" s="214" t="s">
        <v>740</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736</v>
      </c>
      <c r="F192" s="216"/>
      <c r="G192" s="217"/>
      <c r="H192" s="218"/>
      <c r="I192" s="219">
        <f>SUM(I179:I191)</f>
        <v>0</v>
      </c>
      <c r="J192" s="219">
        <f>SUM(J179:J191)</f>
        <v>0</v>
      </c>
      <c r="K192" s="219">
        <f t="shared" ref="K192:V192" si="99">SUM(K179:K191)</f>
        <v>0</v>
      </c>
      <c r="L192" s="219">
        <f t="shared" si="99"/>
        <v>0</v>
      </c>
      <c r="M192" s="219">
        <f t="shared" si="99"/>
        <v>0</v>
      </c>
      <c r="N192" s="219">
        <f t="shared" si="99"/>
        <v>0</v>
      </c>
      <c r="O192" s="219">
        <f t="shared" si="99"/>
        <v>0</v>
      </c>
      <c r="P192" s="219">
        <f t="shared" si="99"/>
        <v>0</v>
      </c>
      <c r="Q192" s="219">
        <f t="shared" si="99"/>
        <v>0</v>
      </c>
      <c r="R192" s="219">
        <f t="shared" si="99"/>
        <v>0</v>
      </c>
      <c r="S192" s="219">
        <f t="shared" si="99"/>
        <v>0</v>
      </c>
      <c r="T192" s="219">
        <f t="shared" si="99"/>
        <v>0</v>
      </c>
      <c r="U192" s="219">
        <f t="shared" si="99"/>
        <v>0</v>
      </c>
      <c r="V192" s="219">
        <f t="shared" si="99"/>
        <v>0</v>
      </c>
      <c r="W192" s="219">
        <f>SUM(W179:W191)</f>
        <v>0</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737</v>
      </c>
      <c r="F194" s="225"/>
      <c r="G194" s="226"/>
      <c r="H194" s="227"/>
      <c r="I194" s="228">
        <f>I192+I193</f>
        <v>0</v>
      </c>
      <c r="J194" s="228">
        <f t="shared" ref="J194:U194" si="100">J192+J193</f>
        <v>0</v>
      </c>
      <c r="K194" s="228">
        <f t="shared" si="100"/>
        <v>0</v>
      </c>
      <c r="L194" s="228">
        <f t="shared" si="100"/>
        <v>0</v>
      </c>
      <c r="M194" s="228">
        <f t="shared" si="100"/>
        <v>0</v>
      </c>
      <c r="N194" s="228">
        <f t="shared" si="100"/>
        <v>0</v>
      </c>
      <c r="O194" s="228">
        <f t="shared" si="100"/>
        <v>0</v>
      </c>
      <c r="P194" s="228">
        <f t="shared" si="100"/>
        <v>0</v>
      </c>
      <c r="Q194" s="228">
        <f t="shared" si="100"/>
        <v>0</v>
      </c>
      <c r="R194" s="228">
        <f t="shared" si="100"/>
        <v>0</v>
      </c>
      <c r="S194" s="228">
        <f t="shared" si="100"/>
        <v>0</v>
      </c>
      <c r="T194" s="228">
        <f t="shared" si="100"/>
        <v>0</v>
      </c>
      <c r="U194" s="228">
        <f t="shared" si="100"/>
        <v>0</v>
      </c>
      <c r="V194" s="228">
        <f>V192+V193</f>
        <v>0</v>
      </c>
      <c r="W194" s="228">
        <f>W192+W193</f>
        <v>0</v>
      </c>
    </row>
    <row r="195" spans="5:23">
      <c r="E195" s="214">
        <v>44927</v>
      </c>
      <c r="F195" s="214" t="s">
        <v>741</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741</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1">SUM(I196:V196)</f>
        <v>0</v>
      </c>
    </row>
    <row r="197" spans="5:23">
      <c r="E197" s="214">
        <v>44986</v>
      </c>
      <c r="F197" s="214" t="s">
        <v>741</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1"/>
        <v>0</v>
      </c>
    </row>
    <row r="198" spans="5:23">
      <c r="E198" s="214">
        <v>45017</v>
      </c>
      <c r="F198" s="214" t="s">
        <v>741</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1"/>
        <v>0</v>
      </c>
    </row>
    <row r="199" spans="5:23">
      <c r="E199" s="214">
        <v>45047</v>
      </c>
      <c r="F199" s="214" t="s">
        <v>741</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1"/>
        <v>0</v>
      </c>
    </row>
    <row r="200" spans="5:23">
      <c r="E200" s="214">
        <v>45078</v>
      </c>
      <c r="F200" s="214" t="s">
        <v>741</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1"/>
        <v>0</v>
      </c>
    </row>
    <row r="201" spans="5:23">
      <c r="E201" s="214">
        <v>45108</v>
      </c>
      <c r="F201" s="214" t="s">
        <v>741</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1"/>
        <v>0</v>
      </c>
    </row>
    <row r="202" spans="5:23">
      <c r="E202" s="214">
        <v>45139</v>
      </c>
      <c r="F202" s="214" t="s">
        <v>741</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1"/>
        <v>0</v>
      </c>
    </row>
    <row r="203" spans="5:23">
      <c r="E203" s="214">
        <v>45170</v>
      </c>
      <c r="F203" s="214" t="s">
        <v>741</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1"/>
        <v>0</v>
      </c>
    </row>
    <row r="204" spans="5:23">
      <c r="E204" s="214">
        <v>45200</v>
      </c>
      <c r="F204" s="214" t="s">
        <v>741</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1"/>
        <v>0</v>
      </c>
    </row>
    <row r="205" spans="5:23">
      <c r="E205" s="214">
        <v>45231</v>
      </c>
      <c r="F205" s="214" t="s">
        <v>741</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1"/>
        <v>0</v>
      </c>
    </row>
    <row r="206" spans="5:23">
      <c r="E206" s="214">
        <v>45261</v>
      </c>
      <c r="F206" s="214" t="s">
        <v>741</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738</v>
      </c>
      <c r="F207" s="216"/>
      <c r="G207" s="217"/>
      <c r="H207" s="218"/>
      <c r="I207" s="219">
        <f>SUM(I194:I206)</f>
        <v>0</v>
      </c>
      <c r="J207" s="219">
        <f>SUM(J194:J206)</f>
        <v>0</v>
      </c>
      <c r="K207" s="219">
        <f t="shared" ref="K207:V207" si="102">SUM(K194:K206)</f>
        <v>0</v>
      </c>
      <c r="L207" s="219">
        <f t="shared" si="102"/>
        <v>0</v>
      </c>
      <c r="M207" s="219">
        <f t="shared" si="102"/>
        <v>0</v>
      </c>
      <c r="N207" s="219">
        <f t="shared" si="102"/>
        <v>0</v>
      </c>
      <c r="O207" s="219">
        <f t="shared" si="102"/>
        <v>0</v>
      </c>
      <c r="P207" s="219">
        <f t="shared" si="102"/>
        <v>0</v>
      </c>
      <c r="Q207" s="219">
        <f t="shared" si="102"/>
        <v>0</v>
      </c>
      <c r="R207" s="219">
        <f t="shared" si="102"/>
        <v>0</v>
      </c>
      <c r="S207" s="219">
        <f t="shared" si="102"/>
        <v>0</v>
      </c>
      <c r="T207" s="219">
        <f t="shared" si="102"/>
        <v>0</v>
      </c>
      <c r="U207" s="219">
        <f t="shared" si="102"/>
        <v>0</v>
      </c>
      <c r="V207" s="219">
        <f t="shared" si="102"/>
        <v>0</v>
      </c>
      <c r="W207" s="219">
        <f>SUM(W194:W206)</f>
        <v>0</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756</v>
      </c>
      <c r="F209" s="225"/>
      <c r="G209" s="226"/>
      <c r="H209" s="227"/>
      <c r="I209" s="228">
        <f>I207+I208</f>
        <v>0</v>
      </c>
      <c r="J209" s="228">
        <f t="shared" ref="J209:U209" si="103">J207+J208</f>
        <v>0</v>
      </c>
      <c r="K209" s="228">
        <f t="shared" si="103"/>
        <v>0</v>
      </c>
      <c r="L209" s="228">
        <f t="shared" si="103"/>
        <v>0</v>
      </c>
      <c r="M209" s="228">
        <f t="shared" si="103"/>
        <v>0</v>
      </c>
      <c r="N209" s="228">
        <f t="shared" si="103"/>
        <v>0</v>
      </c>
      <c r="O209" s="228">
        <f t="shared" si="103"/>
        <v>0</v>
      </c>
      <c r="P209" s="228">
        <f t="shared" si="103"/>
        <v>0</v>
      </c>
      <c r="Q209" s="228">
        <f t="shared" si="103"/>
        <v>0</v>
      </c>
      <c r="R209" s="228">
        <f t="shared" si="103"/>
        <v>0</v>
      </c>
      <c r="S209" s="228">
        <f t="shared" si="103"/>
        <v>0</v>
      </c>
      <c r="T209" s="228">
        <f t="shared" si="103"/>
        <v>0</v>
      </c>
      <c r="U209" s="228">
        <f t="shared" si="103"/>
        <v>0</v>
      </c>
      <c r="V209" s="228">
        <f>V207+V208</f>
        <v>0</v>
      </c>
      <c r="W209" s="228">
        <f>W207+W208</f>
        <v>0</v>
      </c>
    </row>
    <row r="210" spans="5:23">
      <c r="E210" s="214">
        <v>45292</v>
      </c>
      <c r="F210" s="214" t="s">
        <v>760</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760</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4">SUM(I211:V211)</f>
        <v>0</v>
      </c>
    </row>
    <row r="212" spans="5:23">
      <c r="E212" s="214">
        <v>45352</v>
      </c>
      <c r="F212" s="214" t="s">
        <v>760</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4"/>
        <v>0</v>
      </c>
    </row>
    <row r="213" spans="5:23">
      <c r="E213" s="214">
        <v>45383</v>
      </c>
      <c r="F213" s="214" t="s">
        <v>760</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4"/>
        <v>0</v>
      </c>
    </row>
    <row r="214" spans="5:23">
      <c r="E214" s="214">
        <v>45413</v>
      </c>
      <c r="F214" s="214" t="s">
        <v>760</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4"/>
        <v>0</v>
      </c>
    </row>
    <row r="215" spans="5:23">
      <c r="E215" s="214">
        <v>45444</v>
      </c>
      <c r="F215" s="214" t="s">
        <v>760</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4"/>
        <v>0</v>
      </c>
    </row>
    <row r="216" spans="5:23">
      <c r="E216" s="214">
        <v>45474</v>
      </c>
      <c r="F216" s="214" t="s">
        <v>760</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4"/>
        <v>0</v>
      </c>
    </row>
    <row r="217" spans="5:23">
      <c r="E217" s="214">
        <v>45505</v>
      </c>
      <c r="F217" s="214" t="s">
        <v>760</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4"/>
        <v>0</v>
      </c>
    </row>
    <row r="218" spans="5:23">
      <c r="E218" s="214">
        <v>45536</v>
      </c>
      <c r="F218" s="214" t="s">
        <v>760</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4"/>
        <v>0</v>
      </c>
    </row>
    <row r="219" spans="5:23">
      <c r="E219" s="214">
        <v>45566</v>
      </c>
      <c r="F219" s="214" t="s">
        <v>760</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4"/>
        <v>0</v>
      </c>
    </row>
    <row r="220" spans="5:23">
      <c r="E220" s="214">
        <v>45597</v>
      </c>
      <c r="F220" s="214" t="s">
        <v>760</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4"/>
        <v>0</v>
      </c>
    </row>
    <row r="221" spans="5:23">
      <c r="E221" s="214">
        <v>45627</v>
      </c>
      <c r="F221" s="214" t="s">
        <v>760</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758</v>
      </c>
      <c r="F222" s="216"/>
      <c r="G222" s="217"/>
      <c r="H222" s="218"/>
      <c r="I222" s="219">
        <f>SUM(I209:I221)</f>
        <v>0</v>
      </c>
      <c r="J222" s="219">
        <f>SUM(J209:J221)</f>
        <v>0</v>
      </c>
      <c r="K222" s="219">
        <f t="shared" ref="K222:V222" si="105">SUM(K209:K221)</f>
        <v>0</v>
      </c>
      <c r="L222" s="219">
        <f t="shared" si="105"/>
        <v>0</v>
      </c>
      <c r="M222" s="219">
        <f t="shared" si="105"/>
        <v>0</v>
      </c>
      <c r="N222" s="219">
        <f t="shared" si="105"/>
        <v>0</v>
      </c>
      <c r="O222" s="219">
        <f t="shared" si="105"/>
        <v>0</v>
      </c>
      <c r="P222" s="219">
        <f t="shared" si="105"/>
        <v>0</v>
      </c>
      <c r="Q222" s="219">
        <f t="shared" si="105"/>
        <v>0</v>
      </c>
      <c r="R222" s="219">
        <f t="shared" si="105"/>
        <v>0</v>
      </c>
      <c r="S222" s="219">
        <f t="shared" si="105"/>
        <v>0</v>
      </c>
      <c r="T222" s="219">
        <f t="shared" si="105"/>
        <v>0</v>
      </c>
      <c r="U222" s="219">
        <f t="shared" si="105"/>
        <v>0</v>
      </c>
      <c r="V222" s="219">
        <f t="shared" si="105"/>
        <v>0</v>
      </c>
      <c r="W222" s="219">
        <f>SUM(W209:W221)</f>
        <v>0</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757</v>
      </c>
      <c r="F224" s="225"/>
      <c r="G224" s="226"/>
      <c r="H224" s="227"/>
      <c r="I224" s="228">
        <f>I222+I223</f>
        <v>0</v>
      </c>
      <c r="J224" s="228">
        <f t="shared" ref="J224:U224" si="106">J222+J223</f>
        <v>0</v>
      </c>
      <c r="K224" s="228">
        <f t="shared" si="106"/>
        <v>0</v>
      </c>
      <c r="L224" s="228">
        <f t="shared" si="106"/>
        <v>0</v>
      </c>
      <c r="M224" s="228">
        <f t="shared" si="106"/>
        <v>0</v>
      </c>
      <c r="N224" s="228">
        <f t="shared" si="106"/>
        <v>0</v>
      </c>
      <c r="O224" s="228">
        <f t="shared" si="106"/>
        <v>0</v>
      </c>
      <c r="P224" s="228">
        <f t="shared" si="106"/>
        <v>0</v>
      </c>
      <c r="Q224" s="228">
        <f t="shared" si="106"/>
        <v>0</v>
      </c>
      <c r="R224" s="228">
        <f t="shared" si="106"/>
        <v>0</v>
      </c>
      <c r="S224" s="228">
        <f t="shared" si="106"/>
        <v>0</v>
      </c>
      <c r="T224" s="228">
        <f t="shared" si="106"/>
        <v>0</v>
      </c>
      <c r="U224" s="228">
        <f t="shared" si="106"/>
        <v>0</v>
      </c>
      <c r="V224" s="228">
        <f>V222+V223</f>
        <v>0</v>
      </c>
      <c r="W224" s="228">
        <f>W222+W223</f>
        <v>0</v>
      </c>
    </row>
    <row r="225" spans="5:23">
      <c r="E225" s="214">
        <v>45658</v>
      </c>
      <c r="F225" s="214" t="s">
        <v>761</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761</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7">SUM(I226:V226)</f>
        <v>0</v>
      </c>
    </row>
    <row r="227" spans="5:23">
      <c r="E227" s="214">
        <v>45717</v>
      </c>
      <c r="F227" s="214" t="s">
        <v>761</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7"/>
        <v>0</v>
      </c>
    </row>
    <row r="228" spans="5:23">
      <c r="E228" s="214">
        <v>45748</v>
      </c>
      <c r="F228" s="214" t="s">
        <v>761</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7"/>
        <v>0</v>
      </c>
    </row>
    <row r="229" spans="5:23">
      <c r="E229" s="214">
        <v>45778</v>
      </c>
      <c r="F229" s="214" t="s">
        <v>761</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7"/>
        <v>0</v>
      </c>
    </row>
    <row r="230" spans="5:23">
      <c r="E230" s="214">
        <v>45809</v>
      </c>
      <c r="F230" s="214" t="s">
        <v>761</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7"/>
        <v>0</v>
      </c>
    </row>
    <row r="231" spans="5:23">
      <c r="E231" s="214">
        <v>45839</v>
      </c>
      <c r="F231" s="214" t="s">
        <v>761</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7"/>
        <v>0</v>
      </c>
    </row>
    <row r="232" spans="5:23">
      <c r="E232" s="214">
        <v>45870</v>
      </c>
      <c r="F232" s="214" t="s">
        <v>761</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7"/>
        <v>0</v>
      </c>
    </row>
    <row r="233" spans="5:23">
      <c r="E233" s="214">
        <v>45901</v>
      </c>
      <c r="F233" s="214" t="s">
        <v>761</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7"/>
        <v>0</v>
      </c>
    </row>
    <row r="234" spans="5:23">
      <c r="E234" s="214">
        <v>45931</v>
      </c>
      <c r="F234" s="214" t="s">
        <v>761</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7"/>
        <v>0</v>
      </c>
    </row>
    <row r="235" spans="5:23">
      <c r="E235" s="214">
        <v>45962</v>
      </c>
      <c r="F235" s="214" t="s">
        <v>761</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7"/>
        <v>0</v>
      </c>
    </row>
    <row r="236" spans="5:23">
      <c r="E236" s="214">
        <v>45992</v>
      </c>
      <c r="F236" s="214" t="s">
        <v>761</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759</v>
      </c>
      <c r="F237" s="216"/>
      <c r="G237" s="217"/>
      <c r="H237" s="218"/>
      <c r="I237" s="219">
        <f>SUM(I224:I236)</f>
        <v>0</v>
      </c>
      <c r="J237" s="219">
        <f>SUM(J224:J236)</f>
        <v>0</v>
      </c>
      <c r="K237" s="219">
        <f t="shared" ref="K237:U237" si="108">SUM(K224:K236)</f>
        <v>0</v>
      </c>
      <c r="L237" s="219">
        <f t="shared" si="108"/>
        <v>0</v>
      </c>
      <c r="M237" s="219">
        <f>SUM(M224:M236)</f>
        <v>0</v>
      </c>
      <c r="N237" s="219">
        <f t="shared" si="108"/>
        <v>0</v>
      </c>
      <c r="O237" s="219">
        <f t="shared" si="108"/>
        <v>0</v>
      </c>
      <c r="P237" s="219">
        <f t="shared" si="108"/>
        <v>0</v>
      </c>
      <c r="Q237" s="219">
        <f t="shared" si="108"/>
        <v>0</v>
      </c>
      <c r="R237" s="219">
        <f t="shared" si="108"/>
        <v>0</v>
      </c>
      <c r="S237" s="219">
        <f t="shared" si="108"/>
        <v>0</v>
      </c>
      <c r="T237" s="219">
        <f t="shared" si="108"/>
        <v>0</v>
      </c>
      <c r="U237" s="219">
        <f t="shared" si="108"/>
        <v>0</v>
      </c>
      <c r="V237" s="219">
        <f>SUM(V224:V236)</f>
        <v>0</v>
      </c>
      <c r="W237" s="219">
        <f>SUM(W224:W236)</f>
        <v>0</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topLeftCell="A13" zoomScale="90" zoomScaleNormal="90" workbookViewId="0">
      <selection activeCell="AI14" sqref="AI14"/>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35"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407</v>
      </c>
      <c r="E13" s="17"/>
      <c r="F13" s="177"/>
      <c r="G13" s="178"/>
      <c r="H13" s="179"/>
      <c r="K13" s="179"/>
      <c r="L13" s="177"/>
      <c r="M13" s="177"/>
      <c r="N13" s="177"/>
      <c r="O13" s="177"/>
      <c r="P13" s="177"/>
      <c r="Q13" s="180"/>
    </row>
    <row r="14" spans="2:73" ht="30" customHeight="1" outlineLevel="1" thickBot="1">
      <c r="B14" s="90"/>
      <c r="D14" s="610" t="s">
        <v>554</v>
      </c>
      <c r="I14" s="12"/>
      <c r="J14" s="12"/>
      <c r="BU14" s="12"/>
    </row>
    <row r="15" spans="2:73" ht="26.25" customHeight="1" outlineLevel="1">
      <c r="C15" s="90"/>
      <c r="I15" s="12"/>
      <c r="J15" s="12"/>
    </row>
    <row r="16" spans="2:73" ht="23.25" customHeight="1" outlineLevel="1">
      <c r="B16" s="116" t="s">
        <v>507</v>
      </c>
      <c r="C16" s="90"/>
      <c r="D16" s="615" t="s">
        <v>624</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618</v>
      </c>
      <c r="C17" s="90"/>
      <c r="D17" s="611" t="s">
        <v>596</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631</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630</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632</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641</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601</v>
      </c>
      <c r="H23" s="10"/>
      <c r="I23" s="10"/>
      <c r="J23" s="10"/>
    </row>
    <row r="24" spans="2:73" s="670" customFormat="1" ht="21" customHeight="1">
      <c r="B24" s="702" t="s">
        <v>605</v>
      </c>
      <c r="C24" s="820" t="s">
        <v>606</v>
      </c>
      <c r="D24" s="820"/>
      <c r="E24" s="820"/>
      <c r="F24" s="820"/>
      <c r="G24" s="820"/>
      <c r="H24" s="678" t="s">
        <v>603</v>
      </c>
      <c r="I24" s="678" t="s">
        <v>602</v>
      </c>
      <c r="J24" s="678" t="s">
        <v>604</v>
      </c>
      <c r="K24" s="669"/>
      <c r="L24" s="670" t="s">
        <v>606</v>
      </c>
      <c r="AQ24" s="670" t="s">
        <v>606</v>
      </c>
      <c r="BU24" s="669"/>
    </row>
    <row r="25" spans="2:73" s="250" customFormat="1" ht="49.5" customHeight="1">
      <c r="B25" s="245" t="s">
        <v>474</v>
      </c>
      <c r="C25" s="245" t="s">
        <v>211</v>
      </c>
      <c r="D25" s="628" t="s">
        <v>475</v>
      </c>
      <c r="E25" s="245" t="s">
        <v>208</v>
      </c>
      <c r="F25" s="245" t="s">
        <v>476</v>
      </c>
      <c r="G25" s="245" t="s">
        <v>477</v>
      </c>
      <c r="H25" s="628" t="s">
        <v>478</v>
      </c>
      <c r="I25" s="636" t="s">
        <v>594</v>
      </c>
      <c r="J25" s="643" t="s">
        <v>595</v>
      </c>
      <c r="K25" s="641"/>
      <c r="L25" s="246" t="s">
        <v>479</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480</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2"/>
      <c r="C27" s="692"/>
      <c r="D27" s="692"/>
      <c r="E27" s="692"/>
      <c r="F27" s="692"/>
      <c r="G27" s="692"/>
      <c r="H27" s="692"/>
      <c r="I27" s="644"/>
      <c r="J27" s="644"/>
      <c r="K27" s="633"/>
      <c r="L27" s="696"/>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8"/>
      <c r="AP27" s="633"/>
      <c r="AQ27" s="696"/>
      <c r="AR27" s="697"/>
      <c r="AS27" s="697"/>
      <c r="AT27" s="697"/>
      <c r="AU27" s="697"/>
      <c r="AV27" s="697"/>
      <c r="AW27" s="697"/>
      <c r="AX27" s="697"/>
      <c r="AY27" s="697"/>
      <c r="AZ27" s="697"/>
      <c r="BA27" s="697"/>
      <c r="BB27" s="697"/>
      <c r="BC27" s="697"/>
      <c r="BD27" s="697"/>
      <c r="BE27" s="697"/>
      <c r="BF27" s="697"/>
      <c r="BG27" s="697"/>
      <c r="BH27" s="697"/>
      <c r="BI27" s="697"/>
      <c r="BJ27" s="697"/>
      <c r="BK27" s="697"/>
      <c r="BL27" s="697"/>
      <c r="BM27" s="697"/>
      <c r="BN27" s="697"/>
      <c r="BO27" s="697"/>
      <c r="BP27" s="697"/>
      <c r="BQ27" s="697"/>
      <c r="BR27" s="697"/>
      <c r="BS27" s="697"/>
      <c r="BT27" s="698"/>
      <c r="BU27" s="16"/>
    </row>
    <row r="28" spans="2:73" s="17" customFormat="1" ht="15.75">
      <c r="B28" s="692"/>
      <c r="C28" s="692"/>
      <c r="D28" s="692"/>
      <c r="E28" s="692"/>
      <c r="F28" s="692"/>
      <c r="G28" s="692"/>
      <c r="H28" s="692"/>
      <c r="I28" s="644"/>
      <c r="J28" s="644"/>
      <c r="K28" s="633"/>
      <c r="L28" s="696"/>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8"/>
      <c r="AP28" s="633"/>
      <c r="AQ28" s="696"/>
      <c r="AR28" s="697"/>
      <c r="AS28" s="697"/>
      <c r="AT28" s="697"/>
      <c r="AU28" s="697"/>
      <c r="AV28" s="697"/>
      <c r="AW28" s="697"/>
      <c r="AX28" s="697"/>
      <c r="AY28" s="697"/>
      <c r="AZ28" s="697"/>
      <c r="BA28" s="697"/>
      <c r="BB28" s="697"/>
      <c r="BC28" s="697"/>
      <c r="BD28" s="697"/>
      <c r="BE28" s="697"/>
      <c r="BF28" s="697"/>
      <c r="BG28" s="697"/>
      <c r="BH28" s="697"/>
      <c r="BI28" s="697"/>
      <c r="BJ28" s="697"/>
      <c r="BK28" s="697"/>
      <c r="BL28" s="697"/>
      <c r="BM28" s="697"/>
      <c r="BN28" s="697"/>
      <c r="BO28" s="697"/>
      <c r="BP28" s="697"/>
      <c r="BQ28" s="697"/>
      <c r="BR28" s="697"/>
      <c r="BS28" s="697"/>
      <c r="BT28" s="698"/>
      <c r="BU28" s="16"/>
    </row>
    <row r="29" spans="2:73" s="17" customFormat="1" ht="16.5" customHeight="1">
      <c r="B29" s="692"/>
      <c r="C29" s="692"/>
      <c r="D29" s="692"/>
      <c r="E29" s="692"/>
      <c r="F29" s="692"/>
      <c r="G29" s="692"/>
      <c r="H29" s="692"/>
      <c r="I29" s="644"/>
      <c r="J29" s="644"/>
      <c r="K29" s="633"/>
      <c r="L29" s="696"/>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8"/>
      <c r="AP29" s="633"/>
      <c r="AQ29" s="696"/>
      <c r="AR29" s="697"/>
      <c r="AS29" s="697"/>
      <c r="AT29" s="697"/>
      <c r="AU29" s="697"/>
      <c r="AV29" s="697"/>
      <c r="AW29" s="697"/>
      <c r="AX29" s="697"/>
      <c r="AY29" s="697"/>
      <c r="AZ29" s="697"/>
      <c r="BA29" s="697"/>
      <c r="BB29" s="697"/>
      <c r="BC29" s="697"/>
      <c r="BD29" s="697"/>
      <c r="BE29" s="697"/>
      <c r="BF29" s="697"/>
      <c r="BG29" s="697"/>
      <c r="BH29" s="697"/>
      <c r="BI29" s="697"/>
      <c r="BJ29" s="697"/>
      <c r="BK29" s="697"/>
      <c r="BL29" s="697"/>
      <c r="BM29" s="697"/>
      <c r="BN29" s="697"/>
      <c r="BO29" s="697"/>
      <c r="BP29" s="697"/>
      <c r="BQ29" s="697"/>
      <c r="BR29" s="697"/>
      <c r="BS29" s="697"/>
      <c r="BT29" s="698"/>
      <c r="BU29" s="16"/>
    </row>
    <row r="30" spans="2:73" s="17" customFormat="1" ht="15.75">
      <c r="B30" s="692"/>
      <c r="C30" s="692"/>
      <c r="D30" s="692"/>
      <c r="E30" s="692"/>
      <c r="F30" s="692"/>
      <c r="G30" s="692"/>
      <c r="H30" s="692"/>
      <c r="I30" s="644"/>
      <c r="J30" s="644"/>
      <c r="K30" s="633"/>
      <c r="L30" s="696"/>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8"/>
      <c r="AP30" s="633"/>
      <c r="AQ30" s="696"/>
      <c r="AR30" s="697"/>
      <c r="AS30" s="697"/>
      <c r="AT30" s="697"/>
      <c r="AU30" s="697"/>
      <c r="AV30" s="697"/>
      <c r="AW30" s="697"/>
      <c r="AX30" s="697"/>
      <c r="AY30" s="697"/>
      <c r="AZ30" s="697"/>
      <c r="BA30" s="697"/>
      <c r="BB30" s="697"/>
      <c r="BC30" s="697"/>
      <c r="BD30" s="697"/>
      <c r="BE30" s="697"/>
      <c r="BF30" s="697"/>
      <c r="BG30" s="697"/>
      <c r="BH30" s="697"/>
      <c r="BI30" s="697"/>
      <c r="BJ30" s="697"/>
      <c r="BK30" s="697"/>
      <c r="BL30" s="697"/>
      <c r="BM30" s="697"/>
      <c r="BN30" s="697"/>
      <c r="BO30" s="697"/>
      <c r="BP30" s="697"/>
      <c r="BQ30" s="697"/>
      <c r="BR30" s="697"/>
      <c r="BS30" s="697"/>
      <c r="BT30" s="698"/>
      <c r="BU30" s="16"/>
    </row>
    <row r="31" spans="2:73" s="17" customFormat="1" ht="15.75">
      <c r="B31" s="692"/>
      <c r="C31" s="692"/>
      <c r="D31" s="692"/>
      <c r="E31" s="692"/>
      <c r="F31" s="692"/>
      <c r="G31" s="692"/>
      <c r="H31" s="692"/>
      <c r="I31" s="644"/>
      <c r="J31" s="644"/>
      <c r="K31" s="633"/>
      <c r="L31" s="696"/>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8"/>
      <c r="AP31" s="633"/>
      <c r="AQ31" s="696"/>
      <c r="AR31" s="697"/>
      <c r="AS31" s="697"/>
      <c r="AT31" s="697"/>
      <c r="AU31" s="697"/>
      <c r="AV31" s="697"/>
      <c r="AW31" s="697"/>
      <c r="AX31" s="697"/>
      <c r="AY31" s="697"/>
      <c r="AZ31" s="697"/>
      <c r="BA31" s="697"/>
      <c r="BB31" s="697"/>
      <c r="BC31" s="697"/>
      <c r="BD31" s="697"/>
      <c r="BE31" s="697"/>
      <c r="BF31" s="697"/>
      <c r="BG31" s="697"/>
      <c r="BH31" s="697"/>
      <c r="BI31" s="697"/>
      <c r="BJ31" s="697"/>
      <c r="BK31" s="697"/>
      <c r="BL31" s="697"/>
      <c r="BM31" s="697"/>
      <c r="BN31" s="697"/>
      <c r="BO31" s="697"/>
      <c r="BP31" s="697"/>
      <c r="BQ31" s="697"/>
      <c r="BR31" s="697"/>
      <c r="BS31" s="697"/>
      <c r="BT31" s="698"/>
      <c r="BU31" s="16"/>
    </row>
    <row r="32" spans="2:73" s="17" customFormat="1" ht="15.75">
      <c r="B32" s="692"/>
      <c r="C32" s="692"/>
      <c r="D32" s="692"/>
      <c r="E32" s="692"/>
      <c r="F32" s="692"/>
      <c r="G32" s="692"/>
      <c r="H32" s="692"/>
      <c r="I32" s="644"/>
      <c r="J32" s="644"/>
      <c r="K32" s="633"/>
      <c r="L32" s="696"/>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8"/>
      <c r="AP32" s="633"/>
      <c r="AQ32" s="696"/>
      <c r="AR32" s="697"/>
      <c r="AS32" s="697"/>
      <c r="AT32" s="697"/>
      <c r="AU32" s="697"/>
      <c r="AV32" s="697"/>
      <c r="AW32" s="697"/>
      <c r="AX32" s="697"/>
      <c r="AY32" s="697"/>
      <c r="AZ32" s="697"/>
      <c r="BA32" s="697"/>
      <c r="BB32" s="697"/>
      <c r="BC32" s="697"/>
      <c r="BD32" s="697"/>
      <c r="BE32" s="697"/>
      <c r="BF32" s="697"/>
      <c r="BG32" s="697"/>
      <c r="BH32" s="697"/>
      <c r="BI32" s="697"/>
      <c r="BJ32" s="697"/>
      <c r="BK32" s="697"/>
      <c r="BL32" s="697"/>
      <c r="BM32" s="697"/>
      <c r="BN32" s="697"/>
      <c r="BO32" s="697"/>
      <c r="BP32" s="697"/>
      <c r="BQ32" s="697"/>
      <c r="BR32" s="697"/>
      <c r="BS32" s="697"/>
      <c r="BT32" s="698"/>
      <c r="BU32" s="16"/>
    </row>
    <row r="33" spans="2:73" s="17" customFormat="1" ht="15.75">
      <c r="B33" s="692"/>
      <c r="C33" s="692"/>
      <c r="D33" s="692"/>
      <c r="E33" s="692"/>
      <c r="F33" s="692"/>
      <c r="G33" s="692"/>
      <c r="H33" s="692"/>
      <c r="I33" s="644"/>
      <c r="J33" s="644"/>
      <c r="K33" s="633"/>
      <c r="L33" s="696"/>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8"/>
      <c r="AP33" s="633"/>
      <c r="AQ33" s="696"/>
      <c r="AR33" s="697"/>
      <c r="AS33" s="697"/>
      <c r="AT33" s="697"/>
      <c r="AU33" s="697"/>
      <c r="AV33" s="697"/>
      <c r="AW33" s="697"/>
      <c r="AX33" s="697"/>
      <c r="AY33" s="697"/>
      <c r="AZ33" s="697"/>
      <c r="BA33" s="697"/>
      <c r="BB33" s="697"/>
      <c r="BC33" s="697"/>
      <c r="BD33" s="697"/>
      <c r="BE33" s="697"/>
      <c r="BF33" s="697"/>
      <c r="BG33" s="697"/>
      <c r="BH33" s="697"/>
      <c r="BI33" s="697"/>
      <c r="BJ33" s="697"/>
      <c r="BK33" s="697"/>
      <c r="BL33" s="697"/>
      <c r="BM33" s="697"/>
      <c r="BN33" s="697"/>
      <c r="BO33" s="697"/>
      <c r="BP33" s="697"/>
      <c r="BQ33" s="697"/>
      <c r="BR33" s="697"/>
      <c r="BS33" s="697"/>
      <c r="BT33" s="698"/>
      <c r="BU33" s="16"/>
    </row>
    <row r="34" spans="2:73" s="17" customFormat="1" ht="15.75">
      <c r="B34" s="692"/>
      <c r="C34" s="692"/>
      <c r="D34" s="692"/>
      <c r="E34" s="692"/>
      <c r="F34" s="692"/>
      <c r="G34" s="692"/>
      <c r="H34" s="692"/>
      <c r="I34" s="644"/>
      <c r="J34" s="644"/>
      <c r="K34" s="633"/>
      <c r="L34" s="696"/>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7"/>
      <c r="AO34" s="698"/>
      <c r="AP34" s="633"/>
      <c r="AQ34" s="696"/>
      <c r="AR34" s="697"/>
      <c r="AS34" s="697"/>
      <c r="AT34" s="697"/>
      <c r="AU34" s="697"/>
      <c r="AV34" s="697"/>
      <c r="AW34" s="697"/>
      <c r="AX34" s="697"/>
      <c r="AY34" s="697"/>
      <c r="AZ34" s="697"/>
      <c r="BA34" s="697"/>
      <c r="BB34" s="697"/>
      <c r="BC34" s="697"/>
      <c r="BD34" s="697"/>
      <c r="BE34" s="697"/>
      <c r="BF34" s="697"/>
      <c r="BG34" s="697"/>
      <c r="BH34" s="697"/>
      <c r="BI34" s="697"/>
      <c r="BJ34" s="697"/>
      <c r="BK34" s="697"/>
      <c r="BL34" s="697"/>
      <c r="BM34" s="697"/>
      <c r="BN34" s="697"/>
      <c r="BO34" s="697"/>
      <c r="BP34" s="697"/>
      <c r="BQ34" s="697"/>
      <c r="BR34" s="697"/>
      <c r="BS34" s="697"/>
      <c r="BT34" s="698"/>
      <c r="BU34" s="16"/>
    </row>
    <row r="35" spans="2:73" s="17" customFormat="1" ht="15.75">
      <c r="B35" s="692"/>
      <c r="C35" s="692"/>
      <c r="D35" s="692"/>
      <c r="E35" s="692"/>
      <c r="F35" s="692"/>
      <c r="G35" s="692"/>
      <c r="H35" s="692"/>
      <c r="I35" s="644"/>
      <c r="J35" s="644"/>
      <c r="K35" s="633"/>
      <c r="L35" s="696"/>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8"/>
      <c r="AP35" s="633"/>
      <c r="AQ35" s="696"/>
      <c r="AR35" s="697"/>
      <c r="AS35" s="697"/>
      <c r="AT35" s="697"/>
      <c r="AU35" s="697"/>
      <c r="AV35" s="697"/>
      <c r="AW35" s="697"/>
      <c r="AX35" s="697"/>
      <c r="AY35" s="697"/>
      <c r="AZ35" s="697"/>
      <c r="BA35" s="697"/>
      <c r="BB35" s="697"/>
      <c r="BC35" s="697"/>
      <c r="BD35" s="697"/>
      <c r="BE35" s="697"/>
      <c r="BF35" s="697"/>
      <c r="BG35" s="697"/>
      <c r="BH35" s="697"/>
      <c r="BI35" s="697"/>
      <c r="BJ35" s="697"/>
      <c r="BK35" s="697"/>
      <c r="BL35" s="697"/>
      <c r="BM35" s="697"/>
      <c r="BN35" s="697"/>
      <c r="BO35" s="697"/>
      <c r="BP35" s="697"/>
      <c r="BQ35" s="697"/>
      <c r="BR35" s="697"/>
      <c r="BS35" s="697"/>
      <c r="BT35" s="698"/>
      <c r="BU35" s="16"/>
    </row>
    <row r="36" spans="2:73" s="17" customFormat="1" ht="15.75">
      <c r="B36" s="692"/>
      <c r="C36" s="692"/>
      <c r="D36" s="692"/>
      <c r="E36" s="692"/>
      <c r="F36" s="692"/>
      <c r="G36" s="692"/>
      <c r="H36" s="692"/>
      <c r="I36" s="644"/>
      <c r="J36" s="644"/>
      <c r="K36" s="633"/>
      <c r="L36" s="696"/>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8"/>
      <c r="AP36" s="633"/>
      <c r="AQ36" s="696"/>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s="697"/>
      <c r="BP36" s="697"/>
      <c r="BQ36" s="697"/>
      <c r="BR36" s="697"/>
      <c r="BS36" s="697"/>
      <c r="BT36" s="698"/>
      <c r="BU36" s="16"/>
    </row>
    <row r="37" spans="2:73" s="17" customFormat="1" ht="15.75">
      <c r="B37" s="692"/>
      <c r="C37" s="692"/>
      <c r="D37" s="692"/>
      <c r="E37" s="692"/>
      <c r="F37" s="692"/>
      <c r="G37" s="692"/>
      <c r="H37" s="692"/>
      <c r="I37" s="644"/>
      <c r="J37" s="644"/>
      <c r="K37" s="633"/>
      <c r="L37" s="696"/>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8"/>
      <c r="AP37" s="633"/>
      <c r="AQ37" s="696"/>
      <c r="AR37" s="697"/>
      <c r="AS37" s="697"/>
      <c r="AT37" s="697"/>
      <c r="AU37" s="697"/>
      <c r="AV37" s="697"/>
      <c r="AW37" s="697"/>
      <c r="AX37" s="697"/>
      <c r="AY37" s="697"/>
      <c r="AZ37" s="697"/>
      <c r="BA37" s="697"/>
      <c r="BB37" s="697"/>
      <c r="BC37" s="697"/>
      <c r="BD37" s="697"/>
      <c r="BE37" s="697"/>
      <c r="BF37" s="697"/>
      <c r="BG37" s="697"/>
      <c r="BH37" s="697"/>
      <c r="BI37" s="697"/>
      <c r="BJ37" s="697"/>
      <c r="BK37" s="697"/>
      <c r="BL37" s="697"/>
      <c r="BM37" s="697"/>
      <c r="BN37" s="697"/>
      <c r="BO37" s="697"/>
      <c r="BP37" s="697"/>
      <c r="BQ37" s="697"/>
      <c r="BR37" s="697"/>
      <c r="BS37" s="697"/>
      <c r="BT37" s="698"/>
      <c r="BU37" s="16"/>
    </row>
    <row r="38" spans="2:73" s="17" customFormat="1" ht="15.75">
      <c r="B38" s="692"/>
      <c r="C38" s="692"/>
      <c r="D38" s="692"/>
      <c r="E38" s="692"/>
      <c r="F38" s="692"/>
      <c r="G38" s="692"/>
      <c r="H38" s="692"/>
      <c r="I38" s="644"/>
      <c r="J38" s="644"/>
      <c r="K38" s="633"/>
      <c r="L38" s="696"/>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8"/>
      <c r="AP38" s="633"/>
      <c r="AQ38" s="696"/>
      <c r="AR38" s="697"/>
      <c r="AS38" s="697"/>
      <c r="AT38" s="697"/>
      <c r="AU38" s="697"/>
      <c r="AV38" s="697"/>
      <c r="AW38" s="697"/>
      <c r="AX38" s="697"/>
      <c r="AY38" s="697"/>
      <c r="AZ38" s="697"/>
      <c r="BA38" s="697"/>
      <c r="BB38" s="697"/>
      <c r="BC38" s="697"/>
      <c r="BD38" s="697"/>
      <c r="BE38" s="697"/>
      <c r="BF38" s="697"/>
      <c r="BG38" s="697"/>
      <c r="BH38" s="697"/>
      <c r="BI38" s="697"/>
      <c r="BJ38" s="697"/>
      <c r="BK38" s="697"/>
      <c r="BL38" s="697"/>
      <c r="BM38" s="697"/>
      <c r="BN38" s="697"/>
      <c r="BO38" s="697"/>
      <c r="BP38" s="697"/>
      <c r="BQ38" s="697"/>
      <c r="BR38" s="697"/>
      <c r="BS38" s="697"/>
      <c r="BT38" s="698"/>
      <c r="BU38" s="16"/>
    </row>
    <row r="39" spans="2:73" s="17" customFormat="1" ht="15.75">
      <c r="B39" s="692"/>
      <c r="C39" s="692"/>
      <c r="D39" s="692"/>
      <c r="E39" s="692"/>
      <c r="F39" s="692"/>
      <c r="G39" s="692"/>
      <c r="H39" s="692"/>
      <c r="I39" s="644"/>
      <c r="J39" s="644"/>
      <c r="K39" s="633"/>
      <c r="L39" s="696"/>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8"/>
      <c r="AP39" s="633"/>
      <c r="AQ39" s="696"/>
      <c r="AR39" s="697"/>
      <c r="AS39" s="697"/>
      <c r="AT39" s="697"/>
      <c r="AU39" s="697"/>
      <c r="AV39" s="697"/>
      <c r="AW39" s="697"/>
      <c r="AX39" s="697"/>
      <c r="AY39" s="697"/>
      <c r="AZ39" s="697"/>
      <c r="BA39" s="697"/>
      <c r="BB39" s="697"/>
      <c r="BC39" s="697"/>
      <c r="BD39" s="697"/>
      <c r="BE39" s="697"/>
      <c r="BF39" s="697"/>
      <c r="BG39" s="697"/>
      <c r="BH39" s="697"/>
      <c r="BI39" s="697"/>
      <c r="BJ39" s="697"/>
      <c r="BK39" s="697"/>
      <c r="BL39" s="697"/>
      <c r="BM39" s="697"/>
      <c r="BN39" s="697"/>
      <c r="BO39" s="697"/>
      <c r="BP39" s="697"/>
      <c r="BQ39" s="697"/>
      <c r="BR39" s="697"/>
      <c r="BS39" s="697"/>
      <c r="BT39" s="698"/>
      <c r="BU39" s="16"/>
    </row>
    <row r="40" spans="2:73" s="17" customFormat="1" ht="15.75">
      <c r="B40" s="692"/>
      <c r="C40" s="692"/>
      <c r="D40" s="692"/>
      <c r="E40" s="692"/>
      <c r="F40" s="692"/>
      <c r="G40" s="692"/>
      <c r="H40" s="692"/>
      <c r="I40" s="644"/>
      <c r="J40" s="644"/>
      <c r="K40" s="633"/>
      <c r="L40" s="696"/>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8"/>
      <c r="AP40" s="633"/>
      <c r="AQ40" s="696"/>
      <c r="AR40" s="697"/>
      <c r="AS40" s="697"/>
      <c r="AT40" s="697"/>
      <c r="AU40" s="697"/>
      <c r="AV40" s="697"/>
      <c r="AW40" s="697"/>
      <c r="AX40" s="697"/>
      <c r="AY40" s="697"/>
      <c r="AZ40" s="697"/>
      <c r="BA40" s="697"/>
      <c r="BB40" s="697"/>
      <c r="BC40" s="697"/>
      <c r="BD40" s="697"/>
      <c r="BE40" s="697"/>
      <c r="BF40" s="697"/>
      <c r="BG40" s="697"/>
      <c r="BH40" s="697"/>
      <c r="BI40" s="697"/>
      <c r="BJ40" s="697"/>
      <c r="BK40" s="697"/>
      <c r="BL40" s="697"/>
      <c r="BM40" s="697"/>
      <c r="BN40" s="697"/>
      <c r="BO40" s="697"/>
      <c r="BP40" s="697"/>
      <c r="BQ40" s="697"/>
      <c r="BR40" s="697"/>
      <c r="BS40" s="697"/>
      <c r="BT40" s="698"/>
      <c r="BU40" s="16"/>
    </row>
    <row r="41" spans="2:73" s="17" customFormat="1" ht="15.75">
      <c r="B41" s="692"/>
      <c r="C41" s="692"/>
      <c r="D41" s="692"/>
      <c r="E41" s="692"/>
      <c r="F41" s="692"/>
      <c r="G41" s="692"/>
      <c r="H41" s="692"/>
      <c r="I41" s="644"/>
      <c r="J41" s="644"/>
      <c r="K41" s="633"/>
      <c r="L41" s="696"/>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697"/>
      <c r="AM41" s="697"/>
      <c r="AN41" s="697"/>
      <c r="AO41" s="698"/>
      <c r="AP41" s="633"/>
      <c r="AQ41" s="696"/>
      <c r="AR41" s="697"/>
      <c r="AS41" s="697"/>
      <c r="AT41" s="697"/>
      <c r="AU41" s="697"/>
      <c r="AV41" s="697"/>
      <c r="AW41" s="697"/>
      <c r="AX41" s="697"/>
      <c r="AY41" s="697"/>
      <c r="AZ41" s="697"/>
      <c r="BA41" s="697"/>
      <c r="BB41" s="697"/>
      <c r="BC41" s="697"/>
      <c r="BD41" s="697"/>
      <c r="BE41" s="697"/>
      <c r="BF41" s="697"/>
      <c r="BG41" s="697"/>
      <c r="BH41" s="697"/>
      <c r="BI41" s="697"/>
      <c r="BJ41" s="697"/>
      <c r="BK41" s="697"/>
      <c r="BL41" s="697"/>
      <c r="BM41" s="697"/>
      <c r="BN41" s="697"/>
      <c r="BO41" s="697"/>
      <c r="BP41" s="697"/>
      <c r="BQ41" s="697"/>
      <c r="BR41" s="697"/>
      <c r="BS41" s="697"/>
      <c r="BT41" s="698"/>
      <c r="BU41" s="16"/>
    </row>
    <row r="42" spans="2:73" s="17" customFormat="1" ht="15.75">
      <c r="B42" s="692"/>
      <c r="C42" s="692"/>
      <c r="D42" s="692"/>
      <c r="E42" s="692"/>
      <c r="F42" s="692"/>
      <c r="G42" s="692"/>
      <c r="H42" s="692"/>
      <c r="I42" s="644"/>
      <c r="J42" s="644"/>
      <c r="K42" s="633"/>
      <c r="L42" s="696"/>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8"/>
      <c r="AP42" s="633"/>
      <c r="AQ42" s="696"/>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c r="BO42" s="697"/>
      <c r="BP42" s="697"/>
      <c r="BQ42" s="697"/>
      <c r="BR42" s="697"/>
      <c r="BS42" s="697"/>
      <c r="BT42" s="698"/>
      <c r="BU42" s="16"/>
    </row>
    <row r="43" spans="2:73" s="17" customFormat="1" ht="15.75">
      <c r="B43" s="692"/>
      <c r="C43" s="692"/>
      <c r="D43" s="692"/>
      <c r="E43" s="692"/>
      <c r="F43" s="692"/>
      <c r="G43" s="692"/>
      <c r="H43" s="692"/>
      <c r="I43" s="644"/>
      <c r="J43" s="644"/>
      <c r="K43" s="633"/>
      <c r="L43" s="696"/>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c r="AO43" s="698"/>
      <c r="AP43" s="633"/>
      <c r="AQ43" s="696"/>
      <c r="AR43" s="697"/>
      <c r="AS43" s="697"/>
      <c r="AT43" s="697"/>
      <c r="AU43" s="697"/>
      <c r="AV43" s="697"/>
      <c r="AW43" s="697"/>
      <c r="AX43" s="697"/>
      <c r="AY43" s="697"/>
      <c r="AZ43" s="697"/>
      <c r="BA43" s="697"/>
      <c r="BB43" s="697"/>
      <c r="BC43" s="697"/>
      <c r="BD43" s="697"/>
      <c r="BE43" s="697"/>
      <c r="BF43" s="697"/>
      <c r="BG43" s="697"/>
      <c r="BH43" s="697"/>
      <c r="BI43" s="697"/>
      <c r="BJ43" s="697"/>
      <c r="BK43" s="697"/>
      <c r="BL43" s="697"/>
      <c r="BM43" s="697"/>
      <c r="BN43" s="697"/>
      <c r="BO43" s="697"/>
      <c r="BP43" s="697"/>
      <c r="BQ43" s="697"/>
      <c r="BR43" s="697"/>
      <c r="BS43" s="697"/>
      <c r="BT43" s="698"/>
      <c r="BU43" s="16"/>
    </row>
    <row r="44" spans="2:73" s="17" customFormat="1" ht="15.75">
      <c r="B44" s="692"/>
      <c r="C44" s="692"/>
      <c r="D44" s="692"/>
      <c r="E44" s="692"/>
      <c r="F44" s="692"/>
      <c r="G44" s="692"/>
      <c r="H44" s="692"/>
      <c r="I44" s="644"/>
      <c r="J44" s="644"/>
      <c r="K44" s="633"/>
      <c r="L44" s="696"/>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8"/>
      <c r="AP44" s="633"/>
      <c r="AQ44" s="696"/>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c r="BO44" s="697"/>
      <c r="BP44" s="697"/>
      <c r="BQ44" s="697"/>
      <c r="BR44" s="697"/>
      <c r="BS44" s="697"/>
      <c r="BT44" s="698"/>
      <c r="BU44" s="16"/>
    </row>
    <row r="45" spans="2:73" s="17" customFormat="1" ht="15.75">
      <c r="B45" s="692"/>
      <c r="C45" s="692"/>
      <c r="D45" s="692"/>
      <c r="E45" s="692"/>
      <c r="F45" s="692"/>
      <c r="G45" s="692"/>
      <c r="H45" s="692"/>
      <c r="I45" s="644"/>
      <c r="J45" s="644"/>
      <c r="K45" s="633"/>
      <c r="L45" s="696"/>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8"/>
      <c r="AP45" s="633"/>
      <c r="AQ45" s="696"/>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c r="BO45" s="697"/>
      <c r="BP45" s="697"/>
      <c r="BQ45" s="697"/>
      <c r="BR45" s="697"/>
      <c r="BS45" s="697"/>
      <c r="BT45" s="698"/>
      <c r="BU45" s="16"/>
    </row>
    <row r="46" spans="2:73" s="17" customFormat="1" ht="15.75">
      <c r="B46" s="692"/>
      <c r="C46" s="692"/>
      <c r="D46" s="692"/>
      <c r="E46" s="692"/>
      <c r="F46" s="692"/>
      <c r="G46" s="692"/>
      <c r="H46" s="692"/>
      <c r="I46" s="644"/>
      <c r="J46" s="644"/>
      <c r="K46" s="633"/>
      <c r="L46" s="696"/>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8"/>
      <c r="AP46" s="633"/>
      <c r="AQ46" s="696"/>
      <c r="AR46" s="697"/>
      <c r="AS46" s="697"/>
      <c r="AT46" s="697"/>
      <c r="AU46" s="697"/>
      <c r="AV46" s="697"/>
      <c r="AW46" s="697"/>
      <c r="AX46" s="697"/>
      <c r="AY46" s="697"/>
      <c r="AZ46" s="697"/>
      <c r="BA46" s="697"/>
      <c r="BB46" s="697"/>
      <c r="BC46" s="697"/>
      <c r="BD46" s="697"/>
      <c r="BE46" s="697"/>
      <c r="BF46" s="697"/>
      <c r="BG46" s="697"/>
      <c r="BH46" s="697"/>
      <c r="BI46" s="697"/>
      <c r="BJ46" s="697"/>
      <c r="BK46" s="697"/>
      <c r="BL46" s="697"/>
      <c r="BM46" s="697"/>
      <c r="BN46" s="697"/>
      <c r="BO46" s="697"/>
      <c r="BP46" s="697"/>
      <c r="BQ46" s="697"/>
      <c r="BR46" s="697"/>
      <c r="BS46" s="697"/>
      <c r="BT46" s="698"/>
      <c r="BU46" s="16"/>
    </row>
    <row r="47" spans="2:73" s="17" customFormat="1" ht="15.75">
      <c r="B47" s="692"/>
      <c r="C47" s="692"/>
      <c r="D47" s="692"/>
      <c r="E47" s="692"/>
      <c r="F47" s="692"/>
      <c r="G47" s="692"/>
      <c r="H47" s="692"/>
      <c r="I47" s="644"/>
      <c r="J47" s="644"/>
      <c r="K47" s="633"/>
      <c r="L47" s="696"/>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8"/>
      <c r="AP47" s="633"/>
      <c r="AQ47" s="696"/>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7"/>
      <c r="BQ47" s="697"/>
      <c r="BR47" s="697"/>
      <c r="BS47" s="697"/>
      <c r="BT47" s="698"/>
      <c r="BU47" s="16"/>
    </row>
    <row r="48" spans="2:73" s="17" customFormat="1" ht="15.75">
      <c r="B48" s="692"/>
      <c r="C48" s="692"/>
      <c r="D48" s="692"/>
      <c r="E48" s="692"/>
      <c r="F48" s="692"/>
      <c r="G48" s="692"/>
      <c r="H48" s="692"/>
      <c r="I48" s="644"/>
      <c r="J48" s="644"/>
      <c r="K48" s="633"/>
      <c r="L48" s="696"/>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8"/>
      <c r="AP48" s="633"/>
      <c r="AQ48" s="696"/>
      <c r="AR48" s="697"/>
      <c r="AS48" s="697"/>
      <c r="AT48" s="697"/>
      <c r="AU48" s="697"/>
      <c r="AV48" s="697"/>
      <c r="AW48" s="697"/>
      <c r="AX48" s="697"/>
      <c r="AY48" s="697"/>
      <c r="AZ48" s="697"/>
      <c r="BA48" s="697"/>
      <c r="BB48" s="697"/>
      <c r="BC48" s="697"/>
      <c r="BD48" s="697"/>
      <c r="BE48" s="697"/>
      <c r="BF48" s="697"/>
      <c r="BG48" s="697"/>
      <c r="BH48" s="697"/>
      <c r="BI48" s="697"/>
      <c r="BJ48" s="697"/>
      <c r="BK48" s="697"/>
      <c r="BL48" s="697"/>
      <c r="BM48" s="697"/>
      <c r="BN48" s="697"/>
      <c r="BO48" s="697"/>
      <c r="BP48" s="697"/>
      <c r="BQ48" s="697"/>
      <c r="BR48" s="697"/>
      <c r="BS48" s="697"/>
      <c r="BT48" s="698"/>
      <c r="BU48" s="16"/>
    </row>
    <row r="49" spans="2:73" s="17" customFormat="1" ht="15.75">
      <c r="B49" s="692"/>
      <c r="C49" s="692"/>
      <c r="D49" s="692"/>
      <c r="E49" s="692"/>
      <c r="F49" s="692"/>
      <c r="G49" s="692"/>
      <c r="H49" s="692"/>
      <c r="I49" s="644"/>
      <c r="J49" s="644"/>
      <c r="K49" s="633"/>
      <c r="L49" s="696"/>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8"/>
      <c r="AP49" s="633"/>
      <c r="AQ49" s="696"/>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697"/>
      <c r="BN49" s="697"/>
      <c r="BO49" s="697"/>
      <c r="BP49" s="697"/>
      <c r="BQ49" s="697"/>
      <c r="BR49" s="697"/>
      <c r="BS49" s="697"/>
      <c r="BT49" s="698"/>
      <c r="BU49" s="16"/>
    </row>
    <row r="50" spans="2:73" s="17" customFormat="1" ht="15.75">
      <c r="B50" s="692"/>
      <c r="C50" s="692"/>
      <c r="D50" s="692"/>
      <c r="E50" s="692"/>
      <c r="F50" s="692"/>
      <c r="G50" s="692"/>
      <c r="H50" s="692"/>
      <c r="I50" s="644"/>
      <c r="J50" s="644"/>
      <c r="K50" s="633"/>
      <c r="L50" s="696"/>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698"/>
      <c r="AP50" s="633"/>
      <c r="AQ50" s="696"/>
      <c r="AR50" s="697"/>
      <c r="AS50" s="697"/>
      <c r="AT50" s="697"/>
      <c r="AU50" s="697"/>
      <c r="AV50" s="697"/>
      <c r="AW50" s="697"/>
      <c r="AX50" s="697"/>
      <c r="AY50" s="697"/>
      <c r="AZ50" s="697"/>
      <c r="BA50" s="697"/>
      <c r="BB50" s="697"/>
      <c r="BC50" s="697"/>
      <c r="BD50" s="697"/>
      <c r="BE50" s="697"/>
      <c r="BF50" s="697"/>
      <c r="BG50" s="697"/>
      <c r="BH50" s="697"/>
      <c r="BI50" s="697"/>
      <c r="BJ50" s="697"/>
      <c r="BK50" s="697"/>
      <c r="BL50" s="697"/>
      <c r="BM50" s="697"/>
      <c r="BN50" s="697"/>
      <c r="BO50" s="697"/>
      <c r="BP50" s="697"/>
      <c r="BQ50" s="697"/>
      <c r="BR50" s="697"/>
      <c r="BS50" s="697"/>
      <c r="BT50" s="698"/>
      <c r="BU50" s="16"/>
    </row>
    <row r="51" spans="2:73" s="17" customFormat="1" ht="15.75">
      <c r="B51" s="692"/>
      <c r="C51" s="692"/>
      <c r="D51" s="692"/>
      <c r="E51" s="692"/>
      <c r="F51" s="692"/>
      <c r="G51" s="692"/>
      <c r="H51" s="692"/>
      <c r="I51" s="644"/>
      <c r="J51" s="644"/>
      <c r="K51" s="633"/>
      <c r="L51" s="696"/>
      <c r="M51" s="697"/>
      <c r="N51" s="697"/>
      <c r="O51" s="697"/>
      <c r="P51" s="697"/>
      <c r="Q51" s="697"/>
      <c r="R51" s="697"/>
      <c r="S51" s="697"/>
      <c r="T51" s="697"/>
      <c r="U51" s="697"/>
      <c r="V51" s="697"/>
      <c r="W51" s="697"/>
      <c r="X51" s="697"/>
      <c r="Y51" s="697"/>
      <c r="Z51" s="697"/>
      <c r="AA51" s="697"/>
      <c r="AB51" s="697"/>
      <c r="AC51" s="697"/>
      <c r="AD51" s="697"/>
      <c r="AE51" s="697"/>
      <c r="AF51" s="697"/>
      <c r="AG51" s="697"/>
      <c r="AH51" s="697"/>
      <c r="AI51" s="697"/>
      <c r="AJ51" s="697"/>
      <c r="AK51" s="697"/>
      <c r="AL51" s="697"/>
      <c r="AM51" s="697"/>
      <c r="AN51" s="697"/>
      <c r="AO51" s="698"/>
      <c r="AP51" s="633"/>
      <c r="AQ51" s="696"/>
      <c r="AR51" s="697"/>
      <c r="AS51" s="697"/>
      <c r="AT51" s="697"/>
      <c r="AU51" s="697"/>
      <c r="AV51" s="697"/>
      <c r="AW51" s="697"/>
      <c r="AX51" s="697"/>
      <c r="AY51" s="697"/>
      <c r="AZ51" s="697"/>
      <c r="BA51" s="697"/>
      <c r="BB51" s="697"/>
      <c r="BC51" s="697"/>
      <c r="BD51" s="697"/>
      <c r="BE51" s="697"/>
      <c r="BF51" s="697"/>
      <c r="BG51" s="697"/>
      <c r="BH51" s="697"/>
      <c r="BI51" s="697"/>
      <c r="BJ51" s="697"/>
      <c r="BK51" s="697"/>
      <c r="BL51" s="697"/>
      <c r="BM51" s="697"/>
      <c r="BN51" s="697"/>
      <c r="BO51" s="697"/>
      <c r="BP51" s="697"/>
      <c r="BQ51" s="697"/>
      <c r="BR51" s="697"/>
      <c r="BS51" s="697"/>
      <c r="BT51" s="698"/>
      <c r="BU51" s="16"/>
    </row>
    <row r="52" spans="2:73" s="17" customFormat="1" ht="15.75">
      <c r="B52" s="692"/>
      <c r="C52" s="692"/>
      <c r="D52" s="692"/>
      <c r="E52" s="692"/>
      <c r="F52" s="692"/>
      <c r="G52" s="692"/>
      <c r="H52" s="692"/>
      <c r="I52" s="644"/>
      <c r="J52" s="644"/>
      <c r="K52" s="633"/>
      <c r="L52" s="696"/>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7"/>
      <c r="AO52" s="698"/>
      <c r="AP52" s="633"/>
      <c r="AQ52" s="696"/>
      <c r="AR52" s="697"/>
      <c r="AS52" s="697"/>
      <c r="AT52" s="697"/>
      <c r="AU52" s="697"/>
      <c r="AV52" s="697"/>
      <c r="AW52" s="697"/>
      <c r="AX52" s="697"/>
      <c r="AY52" s="697"/>
      <c r="AZ52" s="697"/>
      <c r="BA52" s="697"/>
      <c r="BB52" s="697"/>
      <c r="BC52" s="697"/>
      <c r="BD52" s="697"/>
      <c r="BE52" s="697"/>
      <c r="BF52" s="697"/>
      <c r="BG52" s="697"/>
      <c r="BH52" s="697"/>
      <c r="BI52" s="697"/>
      <c r="BJ52" s="697"/>
      <c r="BK52" s="697"/>
      <c r="BL52" s="697"/>
      <c r="BM52" s="697"/>
      <c r="BN52" s="697"/>
      <c r="BO52" s="697"/>
      <c r="BP52" s="697"/>
      <c r="BQ52" s="697"/>
      <c r="BR52" s="697"/>
      <c r="BS52" s="697"/>
      <c r="BT52" s="698"/>
      <c r="BU52" s="16"/>
    </row>
    <row r="53" spans="2:73">
      <c r="B53" s="692"/>
      <c r="C53" s="692"/>
      <c r="D53" s="692"/>
      <c r="E53" s="692"/>
      <c r="F53" s="692"/>
      <c r="G53" s="692"/>
      <c r="H53" s="692"/>
      <c r="I53" s="644"/>
      <c r="J53" s="644"/>
      <c r="K53" s="633"/>
      <c r="L53" s="696"/>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c r="AN53" s="697"/>
      <c r="AO53" s="698"/>
      <c r="AP53" s="633"/>
      <c r="AQ53" s="696"/>
      <c r="AR53" s="697"/>
      <c r="AS53" s="697"/>
      <c r="AT53" s="697"/>
      <c r="AU53" s="697"/>
      <c r="AV53" s="697"/>
      <c r="AW53" s="697"/>
      <c r="AX53" s="697"/>
      <c r="AY53" s="697"/>
      <c r="AZ53" s="697"/>
      <c r="BA53" s="697"/>
      <c r="BB53" s="697"/>
      <c r="BC53" s="697"/>
      <c r="BD53" s="697"/>
      <c r="BE53" s="697"/>
      <c r="BF53" s="697"/>
      <c r="BG53" s="697"/>
      <c r="BH53" s="697"/>
      <c r="BI53" s="697"/>
      <c r="BJ53" s="697"/>
      <c r="BK53" s="697"/>
      <c r="BL53" s="697"/>
      <c r="BM53" s="697"/>
      <c r="BN53" s="697"/>
      <c r="BO53" s="697"/>
      <c r="BP53" s="697"/>
      <c r="BQ53" s="697"/>
      <c r="BR53" s="697"/>
      <c r="BS53" s="697"/>
      <c r="BT53" s="698"/>
    </row>
    <row r="54" spans="2:73">
      <c r="B54" s="692"/>
      <c r="C54" s="692"/>
      <c r="D54" s="692"/>
      <c r="E54" s="692"/>
      <c r="F54" s="692"/>
      <c r="G54" s="692"/>
      <c r="H54" s="692"/>
      <c r="I54" s="644"/>
      <c r="J54" s="644"/>
      <c r="K54" s="633"/>
      <c r="L54" s="696"/>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8"/>
      <c r="AP54" s="633"/>
      <c r="AQ54" s="696"/>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8"/>
    </row>
    <row r="55" spans="2:73">
      <c r="B55" s="692"/>
      <c r="C55" s="692"/>
      <c r="D55" s="692"/>
      <c r="E55" s="692"/>
      <c r="F55" s="692"/>
      <c r="G55" s="692"/>
      <c r="H55" s="692"/>
      <c r="I55" s="644"/>
      <c r="J55" s="644"/>
      <c r="K55" s="633"/>
      <c r="L55" s="696"/>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8"/>
      <c r="AP55" s="633"/>
      <c r="AQ55" s="696"/>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c r="BR55" s="697"/>
      <c r="BS55" s="697"/>
      <c r="BT55" s="698"/>
    </row>
    <row r="56" spans="2:73">
      <c r="B56" s="692"/>
      <c r="C56" s="692"/>
      <c r="D56" s="692"/>
      <c r="E56" s="692"/>
      <c r="F56" s="692"/>
      <c r="G56" s="692"/>
      <c r="H56" s="692"/>
      <c r="I56" s="644"/>
      <c r="J56" s="644"/>
      <c r="K56" s="633"/>
      <c r="L56" s="696"/>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8"/>
      <c r="AP56" s="633"/>
      <c r="AQ56" s="696"/>
      <c r="AR56" s="697"/>
      <c r="AS56" s="697"/>
      <c r="AT56" s="697"/>
      <c r="AU56" s="697"/>
      <c r="AV56" s="697"/>
      <c r="AW56" s="697"/>
      <c r="AX56" s="697"/>
      <c r="AY56" s="697"/>
      <c r="AZ56" s="697"/>
      <c r="BA56" s="697"/>
      <c r="BB56" s="697"/>
      <c r="BC56" s="697"/>
      <c r="BD56" s="697"/>
      <c r="BE56" s="697"/>
      <c r="BF56" s="697"/>
      <c r="BG56" s="697"/>
      <c r="BH56" s="697"/>
      <c r="BI56" s="697"/>
      <c r="BJ56" s="697"/>
      <c r="BK56" s="697"/>
      <c r="BL56" s="697"/>
      <c r="BM56" s="697"/>
      <c r="BN56" s="697"/>
      <c r="BO56" s="697"/>
      <c r="BP56" s="697"/>
      <c r="BQ56" s="697"/>
      <c r="BR56" s="697"/>
      <c r="BS56" s="697"/>
      <c r="BT56" s="698"/>
    </row>
    <row r="57" spans="2:73">
      <c r="B57" s="692"/>
      <c r="C57" s="692"/>
      <c r="D57" s="692"/>
      <c r="E57" s="692"/>
      <c r="F57" s="692"/>
      <c r="G57" s="692"/>
      <c r="H57" s="692"/>
      <c r="I57" s="644"/>
      <c r="J57" s="644"/>
      <c r="K57" s="633"/>
      <c r="L57" s="696"/>
      <c r="M57" s="697"/>
      <c r="N57" s="697"/>
      <c r="O57" s="697"/>
      <c r="P57" s="697"/>
      <c r="Q57" s="697"/>
      <c r="R57" s="697"/>
      <c r="S57" s="697"/>
      <c r="T57" s="697"/>
      <c r="U57" s="697"/>
      <c r="V57" s="697"/>
      <c r="W57" s="697"/>
      <c r="X57" s="697"/>
      <c r="Y57" s="697"/>
      <c r="Z57" s="697"/>
      <c r="AA57" s="697"/>
      <c r="AB57" s="697"/>
      <c r="AC57" s="697"/>
      <c r="AD57" s="697"/>
      <c r="AE57" s="697"/>
      <c r="AF57" s="697"/>
      <c r="AG57" s="697"/>
      <c r="AH57" s="697"/>
      <c r="AI57" s="697"/>
      <c r="AJ57" s="697"/>
      <c r="AK57" s="697"/>
      <c r="AL57" s="697"/>
      <c r="AM57" s="697"/>
      <c r="AN57" s="697"/>
      <c r="AO57" s="698"/>
      <c r="AP57" s="633"/>
      <c r="AQ57" s="696"/>
      <c r="AR57" s="697"/>
      <c r="AS57" s="697"/>
      <c r="AT57" s="697"/>
      <c r="AU57" s="697"/>
      <c r="AV57" s="697"/>
      <c r="AW57" s="697"/>
      <c r="AX57" s="697"/>
      <c r="AY57" s="697"/>
      <c r="AZ57" s="697"/>
      <c r="BA57" s="697"/>
      <c r="BB57" s="697"/>
      <c r="BC57" s="697"/>
      <c r="BD57" s="697"/>
      <c r="BE57" s="697"/>
      <c r="BF57" s="697"/>
      <c r="BG57" s="697"/>
      <c r="BH57" s="697"/>
      <c r="BI57" s="697"/>
      <c r="BJ57" s="697"/>
      <c r="BK57" s="697"/>
      <c r="BL57" s="697"/>
      <c r="BM57" s="697"/>
      <c r="BN57" s="697"/>
      <c r="BO57" s="697"/>
      <c r="BP57" s="697"/>
      <c r="BQ57" s="697"/>
      <c r="BR57" s="697"/>
      <c r="BS57" s="697"/>
      <c r="BT57" s="698"/>
    </row>
    <row r="58" spans="2:73">
      <c r="B58" s="692"/>
      <c r="C58" s="692"/>
      <c r="D58" s="692"/>
      <c r="E58" s="692"/>
      <c r="F58" s="692"/>
      <c r="G58" s="692"/>
      <c r="H58" s="692"/>
      <c r="I58" s="644"/>
      <c r="J58" s="644"/>
      <c r="K58" s="633"/>
      <c r="L58" s="696"/>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698"/>
      <c r="AP58" s="633"/>
      <c r="AQ58" s="696"/>
      <c r="AR58" s="697"/>
      <c r="AS58" s="697"/>
      <c r="AT58" s="697"/>
      <c r="AU58" s="697"/>
      <c r="AV58" s="697"/>
      <c r="AW58" s="697"/>
      <c r="AX58" s="697"/>
      <c r="AY58" s="697"/>
      <c r="AZ58" s="697"/>
      <c r="BA58" s="697"/>
      <c r="BB58" s="697"/>
      <c r="BC58" s="697"/>
      <c r="BD58" s="697"/>
      <c r="BE58" s="697"/>
      <c r="BF58" s="697"/>
      <c r="BG58" s="697"/>
      <c r="BH58" s="697"/>
      <c r="BI58" s="697"/>
      <c r="BJ58" s="697"/>
      <c r="BK58" s="697"/>
      <c r="BL58" s="697"/>
      <c r="BM58" s="697"/>
      <c r="BN58" s="697"/>
      <c r="BO58" s="697"/>
      <c r="BP58" s="697"/>
      <c r="BQ58" s="697"/>
      <c r="BR58" s="697"/>
      <c r="BS58" s="697"/>
      <c r="BT58" s="698"/>
    </row>
    <row r="59" spans="2:73">
      <c r="B59" s="692"/>
      <c r="C59" s="692"/>
      <c r="D59" s="692"/>
      <c r="E59" s="692"/>
      <c r="F59" s="692"/>
      <c r="G59" s="692"/>
      <c r="H59" s="692"/>
      <c r="I59" s="644"/>
      <c r="J59" s="644"/>
      <c r="K59" s="633"/>
      <c r="L59" s="696"/>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8"/>
      <c r="AP59" s="633"/>
      <c r="AQ59" s="696"/>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697"/>
      <c r="BO59" s="697"/>
      <c r="BP59" s="697"/>
      <c r="BQ59" s="697"/>
      <c r="BR59" s="697"/>
      <c r="BS59" s="697"/>
      <c r="BT59" s="698"/>
    </row>
    <row r="60" spans="2:73" ht="15.75">
      <c r="B60" s="692"/>
      <c r="C60" s="692"/>
      <c r="D60" s="692"/>
      <c r="E60" s="692"/>
      <c r="F60" s="692"/>
      <c r="G60" s="692"/>
      <c r="H60" s="692"/>
      <c r="I60" s="644"/>
      <c r="J60" s="644"/>
      <c r="K60" s="633"/>
      <c r="L60" s="696"/>
      <c r="M60" s="697"/>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697"/>
      <c r="AM60" s="697"/>
      <c r="AN60" s="697"/>
      <c r="AO60" s="698"/>
      <c r="AP60" s="633"/>
      <c r="AQ60" s="696"/>
      <c r="AR60" s="697"/>
      <c r="AS60" s="697"/>
      <c r="AT60" s="697"/>
      <c r="AU60" s="697"/>
      <c r="AV60" s="697"/>
      <c r="AW60" s="697"/>
      <c r="AX60" s="697"/>
      <c r="AY60" s="697"/>
      <c r="AZ60" s="697"/>
      <c r="BA60" s="697"/>
      <c r="BB60" s="697"/>
      <c r="BC60" s="697"/>
      <c r="BD60" s="697"/>
      <c r="BE60" s="697"/>
      <c r="BF60" s="697"/>
      <c r="BG60" s="697"/>
      <c r="BH60" s="697"/>
      <c r="BI60" s="697"/>
      <c r="BJ60" s="697"/>
      <c r="BK60" s="697"/>
      <c r="BL60" s="697"/>
      <c r="BM60" s="697"/>
      <c r="BN60" s="697"/>
      <c r="BO60" s="697"/>
      <c r="BP60" s="697"/>
      <c r="BQ60" s="697"/>
      <c r="BR60" s="697"/>
      <c r="BS60" s="697"/>
      <c r="BT60" s="698"/>
      <c r="BU60" s="163"/>
    </row>
    <row r="61" spans="2:73">
      <c r="B61" s="692"/>
      <c r="C61" s="692"/>
      <c r="D61" s="692"/>
      <c r="E61" s="692"/>
      <c r="F61" s="692"/>
      <c r="G61" s="692"/>
      <c r="H61" s="692"/>
      <c r="I61" s="644"/>
      <c r="J61" s="644"/>
      <c r="K61" s="633"/>
      <c r="L61" s="696"/>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7"/>
      <c r="AK61" s="697"/>
      <c r="AL61" s="697"/>
      <c r="AM61" s="697"/>
      <c r="AN61" s="697"/>
      <c r="AO61" s="698"/>
      <c r="AP61" s="633"/>
      <c r="AQ61" s="696"/>
      <c r="AR61" s="697"/>
      <c r="AS61" s="697"/>
      <c r="AT61" s="697"/>
      <c r="AU61" s="697"/>
      <c r="AV61" s="697"/>
      <c r="AW61" s="697"/>
      <c r="AX61" s="697"/>
      <c r="AY61" s="697"/>
      <c r="AZ61" s="697"/>
      <c r="BA61" s="697"/>
      <c r="BB61" s="697"/>
      <c r="BC61" s="697"/>
      <c r="BD61" s="697"/>
      <c r="BE61" s="697"/>
      <c r="BF61" s="697"/>
      <c r="BG61" s="697"/>
      <c r="BH61" s="697"/>
      <c r="BI61" s="697"/>
      <c r="BJ61" s="697"/>
      <c r="BK61" s="697"/>
      <c r="BL61" s="697"/>
      <c r="BM61" s="697"/>
      <c r="BN61" s="697"/>
      <c r="BO61" s="697"/>
      <c r="BP61" s="697"/>
      <c r="BQ61" s="697"/>
      <c r="BR61" s="697"/>
      <c r="BS61" s="697"/>
      <c r="BT61" s="698"/>
    </row>
    <row r="62" spans="2:73">
      <c r="B62" s="692"/>
      <c r="C62" s="692"/>
      <c r="D62" s="692"/>
      <c r="E62" s="692"/>
      <c r="F62" s="692"/>
      <c r="G62" s="692"/>
      <c r="H62" s="692"/>
      <c r="I62" s="644"/>
      <c r="J62" s="644"/>
      <c r="K62" s="633"/>
      <c r="L62" s="696"/>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7"/>
      <c r="AK62" s="697"/>
      <c r="AL62" s="697"/>
      <c r="AM62" s="697"/>
      <c r="AN62" s="697"/>
      <c r="AO62" s="698"/>
      <c r="AP62" s="633"/>
      <c r="AQ62" s="696"/>
      <c r="AR62" s="697"/>
      <c r="AS62" s="697"/>
      <c r="AT62" s="697"/>
      <c r="AU62" s="697"/>
      <c r="AV62" s="697"/>
      <c r="AW62" s="697"/>
      <c r="AX62" s="697"/>
      <c r="AY62" s="697"/>
      <c r="AZ62" s="697"/>
      <c r="BA62" s="697"/>
      <c r="BB62" s="697"/>
      <c r="BC62" s="697"/>
      <c r="BD62" s="697"/>
      <c r="BE62" s="697"/>
      <c r="BF62" s="697"/>
      <c r="BG62" s="697"/>
      <c r="BH62" s="697"/>
      <c r="BI62" s="697"/>
      <c r="BJ62" s="697"/>
      <c r="BK62" s="697"/>
      <c r="BL62" s="697"/>
      <c r="BM62" s="697"/>
      <c r="BN62" s="697"/>
      <c r="BO62" s="697"/>
      <c r="BP62" s="697"/>
      <c r="BQ62" s="697"/>
      <c r="BR62" s="697"/>
      <c r="BS62" s="697"/>
      <c r="BT62" s="698"/>
    </row>
    <row r="63" spans="2:73">
      <c r="B63" s="692"/>
      <c r="C63" s="692"/>
      <c r="D63" s="692"/>
      <c r="E63" s="692"/>
      <c r="F63" s="692"/>
      <c r="G63" s="692"/>
      <c r="H63" s="692"/>
      <c r="I63" s="644"/>
      <c r="J63" s="644"/>
      <c r="K63" s="633"/>
      <c r="L63" s="696"/>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8"/>
      <c r="AP63" s="633"/>
      <c r="AQ63" s="696"/>
      <c r="AR63" s="697"/>
      <c r="AS63" s="697"/>
      <c r="AT63" s="697"/>
      <c r="AU63" s="697"/>
      <c r="AV63" s="697"/>
      <c r="AW63" s="697"/>
      <c r="AX63" s="697"/>
      <c r="AY63" s="697"/>
      <c r="AZ63" s="697"/>
      <c r="BA63" s="697"/>
      <c r="BB63" s="697"/>
      <c r="BC63" s="697"/>
      <c r="BD63" s="697"/>
      <c r="BE63" s="697"/>
      <c r="BF63" s="697"/>
      <c r="BG63" s="697"/>
      <c r="BH63" s="697"/>
      <c r="BI63" s="697"/>
      <c r="BJ63" s="697"/>
      <c r="BK63" s="697"/>
      <c r="BL63" s="697"/>
      <c r="BM63" s="697"/>
      <c r="BN63" s="697"/>
      <c r="BO63" s="697"/>
      <c r="BP63" s="697"/>
      <c r="BQ63" s="697"/>
      <c r="BR63" s="697"/>
      <c r="BS63" s="697"/>
      <c r="BT63" s="698"/>
    </row>
    <row r="64" spans="2:73">
      <c r="B64" s="692"/>
      <c r="C64" s="692"/>
      <c r="D64" s="692"/>
      <c r="E64" s="692"/>
      <c r="F64" s="692"/>
      <c r="G64" s="692"/>
      <c r="H64" s="692"/>
      <c r="I64" s="644"/>
      <c r="J64" s="644"/>
      <c r="K64" s="633"/>
      <c r="L64" s="696"/>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8"/>
      <c r="AP64" s="633"/>
      <c r="AQ64" s="696"/>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8"/>
    </row>
    <row r="65" spans="2:73">
      <c r="B65" s="692"/>
      <c r="C65" s="692"/>
      <c r="D65" s="692"/>
      <c r="E65" s="692"/>
      <c r="F65" s="692"/>
      <c r="G65" s="692"/>
      <c r="H65" s="692"/>
      <c r="I65" s="644"/>
      <c r="J65" s="644"/>
      <c r="K65" s="633"/>
      <c r="L65" s="696"/>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8"/>
      <c r="AP65" s="633"/>
      <c r="AQ65" s="696"/>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8"/>
    </row>
    <row r="66" spans="2:73">
      <c r="B66" s="692"/>
      <c r="C66" s="692"/>
      <c r="D66" s="692"/>
      <c r="E66" s="692"/>
      <c r="F66" s="692"/>
      <c r="G66" s="692"/>
      <c r="H66" s="692"/>
      <c r="I66" s="644"/>
      <c r="J66" s="644"/>
      <c r="K66" s="633"/>
      <c r="L66" s="696"/>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8"/>
      <c r="AP66" s="633"/>
      <c r="AQ66" s="696"/>
      <c r="AR66" s="697"/>
      <c r="AS66" s="697"/>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8"/>
    </row>
    <row r="67" spans="2:73">
      <c r="B67" s="692"/>
      <c r="C67" s="692"/>
      <c r="D67" s="692"/>
      <c r="E67" s="692"/>
      <c r="F67" s="692"/>
      <c r="G67" s="692"/>
      <c r="H67" s="692"/>
      <c r="I67" s="644"/>
      <c r="J67" s="644"/>
      <c r="K67" s="633"/>
      <c r="L67" s="696"/>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8"/>
      <c r="AP67" s="633"/>
      <c r="AQ67" s="696"/>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8"/>
    </row>
    <row r="68" spans="2:73">
      <c r="B68" s="692"/>
      <c r="C68" s="692"/>
      <c r="D68" s="692"/>
      <c r="E68" s="692"/>
      <c r="F68" s="692"/>
      <c r="G68" s="692"/>
      <c r="H68" s="692"/>
      <c r="I68" s="644"/>
      <c r="J68" s="644"/>
      <c r="K68" s="633"/>
      <c r="L68" s="696"/>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8"/>
      <c r="AP68" s="633"/>
      <c r="AQ68" s="696"/>
      <c r="AR68" s="697"/>
      <c r="AS68" s="697"/>
      <c r="AT68" s="697"/>
      <c r="AU68" s="697"/>
      <c r="AV68" s="697"/>
      <c r="AW68" s="697"/>
      <c r="AX68" s="697"/>
      <c r="AY68" s="697"/>
      <c r="AZ68" s="697"/>
      <c r="BA68" s="697"/>
      <c r="BB68" s="697"/>
      <c r="BC68" s="697"/>
      <c r="BD68" s="697"/>
      <c r="BE68" s="697"/>
      <c r="BF68" s="697"/>
      <c r="BG68" s="697"/>
      <c r="BH68" s="697"/>
      <c r="BI68" s="697"/>
      <c r="BJ68" s="697"/>
      <c r="BK68" s="697"/>
      <c r="BL68" s="697"/>
      <c r="BM68" s="697"/>
      <c r="BN68" s="697"/>
      <c r="BO68" s="697"/>
      <c r="BP68" s="697"/>
      <c r="BQ68" s="697"/>
      <c r="BR68" s="697"/>
      <c r="BS68" s="697"/>
      <c r="BT68" s="698"/>
    </row>
    <row r="69" spans="2:73">
      <c r="B69" s="692"/>
      <c r="C69" s="692"/>
      <c r="D69" s="692"/>
      <c r="E69" s="692"/>
      <c r="F69" s="692"/>
      <c r="G69" s="692"/>
      <c r="H69" s="692"/>
      <c r="I69" s="644"/>
      <c r="J69" s="644"/>
      <c r="K69" s="633"/>
      <c r="L69" s="696"/>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8"/>
      <c r="AP69" s="633"/>
      <c r="AQ69" s="696"/>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8"/>
    </row>
    <row r="70" spans="2:73">
      <c r="B70" s="692"/>
      <c r="C70" s="692"/>
      <c r="D70" s="692"/>
      <c r="E70" s="692"/>
      <c r="F70" s="692"/>
      <c r="G70" s="692"/>
      <c r="H70" s="692"/>
      <c r="I70" s="644"/>
      <c r="J70" s="644"/>
      <c r="K70" s="633"/>
      <c r="L70" s="696"/>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8"/>
      <c r="AP70" s="633"/>
      <c r="AQ70" s="696"/>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8"/>
    </row>
    <row r="71" spans="2:73">
      <c r="B71" s="692"/>
      <c r="C71" s="692"/>
      <c r="D71" s="692"/>
      <c r="E71" s="692"/>
      <c r="F71" s="692"/>
      <c r="G71" s="692"/>
      <c r="H71" s="692"/>
      <c r="I71" s="644"/>
      <c r="J71" s="644"/>
      <c r="K71" s="633"/>
      <c r="L71" s="696"/>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8"/>
      <c r="AP71" s="633"/>
      <c r="AQ71" s="699"/>
      <c r="AR71" s="700"/>
      <c r="AS71" s="700"/>
      <c r="AT71" s="700"/>
      <c r="AU71" s="700"/>
      <c r="AV71" s="700"/>
      <c r="AW71" s="700"/>
      <c r="AX71" s="700"/>
      <c r="AY71" s="700"/>
      <c r="AZ71" s="700"/>
      <c r="BA71" s="700"/>
      <c r="BB71" s="700"/>
      <c r="BC71" s="700"/>
      <c r="BD71" s="700"/>
      <c r="BE71" s="700"/>
      <c r="BF71" s="700"/>
      <c r="BG71" s="700"/>
      <c r="BH71" s="700"/>
      <c r="BI71" s="700"/>
      <c r="BJ71" s="700"/>
      <c r="BK71" s="700"/>
      <c r="BL71" s="700"/>
      <c r="BM71" s="700"/>
      <c r="BN71" s="700"/>
      <c r="BO71" s="700"/>
      <c r="BP71" s="700"/>
      <c r="BQ71" s="700"/>
      <c r="BR71" s="700"/>
      <c r="BS71" s="700"/>
      <c r="BT71" s="701"/>
    </row>
    <row r="72" spans="2:73">
      <c r="B72" s="692"/>
      <c r="C72" s="692"/>
      <c r="D72" s="692"/>
      <c r="E72" s="692"/>
      <c r="F72" s="692"/>
      <c r="G72" s="692"/>
      <c r="H72" s="692"/>
      <c r="I72" s="644"/>
      <c r="J72" s="644"/>
      <c r="K72" s="633"/>
      <c r="L72" s="696"/>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8"/>
      <c r="AP72" s="633"/>
      <c r="AQ72" s="693"/>
      <c r="AR72" s="694"/>
      <c r="AS72" s="694"/>
      <c r="AT72" s="694"/>
      <c r="AU72" s="694"/>
      <c r="AV72" s="694"/>
      <c r="AW72" s="694"/>
      <c r="AX72" s="694"/>
      <c r="AY72" s="694"/>
      <c r="AZ72" s="694"/>
      <c r="BA72" s="694"/>
      <c r="BB72" s="694"/>
      <c r="BC72" s="694"/>
      <c r="BD72" s="694"/>
      <c r="BE72" s="694"/>
      <c r="BF72" s="694"/>
      <c r="BG72" s="694"/>
      <c r="BH72" s="694"/>
      <c r="BI72" s="694"/>
      <c r="BJ72" s="694"/>
      <c r="BK72" s="694"/>
      <c r="BL72" s="694"/>
      <c r="BM72" s="694"/>
      <c r="BN72" s="694"/>
      <c r="BO72" s="694"/>
      <c r="BP72" s="694"/>
      <c r="BQ72" s="694"/>
      <c r="BR72" s="694"/>
      <c r="BS72" s="694"/>
      <c r="BT72" s="695"/>
    </row>
    <row r="73" spans="2:73">
      <c r="B73" s="692"/>
      <c r="C73" s="692"/>
      <c r="D73" s="692"/>
      <c r="E73" s="692"/>
      <c r="F73" s="692"/>
      <c r="G73" s="692"/>
      <c r="H73" s="692"/>
      <c r="I73" s="644"/>
      <c r="J73" s="644"/>
      <c r="K73" s="633"/>
      <c r="L73" s="696"/>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8"/>
      <c r="AP73" s="633"/>
      <c r="AQ73" s="696"/>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8"/>
    </row>
    <row r="74" spans="2:73">
      <c r="B74" s="692"/>
      <c r="C74" s="692"/>
      <c r="D74" s="692"/>
      <c r="E74" s="692"/>
      <c r="F74" s="692"/>
      <c r="G74" s="692"/>
      <c r="H74" s="692"/>
      <c r="I74" s="644"/>
      <c r="J74" s="644"/>
      <c r="K74" s="633"/>
      <c r="L74" s="696"/>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8"/>
      <c r="AP74" s="633"/>
      <c r="AQ74" s="696"/>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7"/>
      <c r="BQ74" s="697"/>
      <c r="BR74" s="697"/>
      <c r="BS74" s="697"/>
      <c r="BT74" s="698"/>
    </row>
    <row r="75" spans="2:73">
      <c r="B75" s="692"/>
      <c r="C75" s="692"/>
      <c r="D75" s="692"/>
      <c r="E75" s="692"/>
      <c r="F75" s="692"/>
      <c r="G75" s="692"/>
      <c r="H75" s="692"/>
      <c r="I75" s="644"/>
      <c r="J75" s="644"/>
      <c r="K75" s="633"/>
      <c r="L75" s="696"/>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8"/>
      <c r="AP75" s="633"/>
      <c r="AQ75" s="696"/>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8"/>
    </row>
    <row r="76" spans="2:73">
      <c r="B76" s="692"/>
      <c r="C76" s="692"/>
      <c r="D76" s="692"/>
      <c r="E76" s="692"/>
      <c r="F76" s="692"/>
      <c r="G76" s="692"/>
      <c r="H76" s="692"/>
      <c r="I76" s="644"/>
      <c r="J76" s="644"/>
      <c r="K76" s="633"/>
      <c r="L76" s="696"/>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8"/>
      <c r="AP76" s="633"/>
      <c r="AQ76" s="696"/>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8"/>
    </row>
    <row r="77" spans="2:73">
      <c r="B77" s="692"/>
      <c r="C77" s="692"/>
      <c r="D77" s="692"/>
      <c r="E77" s="692"/>
      <c r="F77" s="692"/>
      <c r="G77" s="692"/>
      <c r="H77" s="692"/>
      <c r="I77" s="644"/>
      <c r="J77" s="644"/>
      <c r="K77" s="633"/>
      <c r="L77" s="696"/>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8"/>
      <c r="AP77" s="633"/>
      <c r="AQ77" s="696"/>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8"/>
    </row>
    <row r="78" spans="2:73">
      <c r="B78" s="692"/>
      <c r="C78" s="692"/>
      <c r="D78" s="692"/>
      <c r="E78" s="692"/>
      <c r="F78" s="692"/>
      <c r="G78" s="692"/>
      <c r="H78" s="692"/>
      <c r="I78" s="644"/>
      <c r="J78" s="644"/>
      <c r="K78" s="633"/>
      <c r="L78" s="696"/>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8"/>
      <c r="AP78" s="633"/>
      <c r="AQ78" s="696"/>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8"/>
    </row>
    <row r="79" spans="2:73" ht="15.75">
      <c r="B79" s="692"/>
      <c r="C79" s="692"/>
      <c r="D79" s="692"/>
      <c r="E79" s="692"/>
      <c r="F79" s="692"/>
      <c r="G79" s="692"/>
      <c r="H79" s="692"/>
      <c r="I79" s="644"/>
      <c r="J79" s="644"/>
      <c r="K79" s="633"/>
      <c r="L79" s="696"/>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8"/>
      <c r="AP79" s="633"/>
      <c r="AQ79" s="696"/>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8"/>
      <c r="BU79" s="163"/>
    </row>
    <row r="80" spans="2:73" ht="15.75">
      <c r="B80" s="692"/>
      <c r="C80" s="692"/>
      <c r="D80" s="692"/>
      <c r="E80" s="692"/>
      <c r="F80" s="692"/>
      <c r="G80" s="692"/>
      <c r="H80" s="692"/>
      <c r="I80" s="644"/>
      <c r="J80" s="644"/>
      <c r="K80" s="633"/>
      <c r="L80" s="696"/>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8"/>
      <c r="AP80" s="633"/>
      <c r="AQ80" s="696"/>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8"/>
      <c r="BU80" s="163"/>
    </row>
    <row r="81" spans="2:73">
      <c r="B81" s="692"/>
      <c r="C81" s="692"/>
      <c r="D81" s="692"/>
      <c r="E81" s="692"/>
      <c r="F81" s="692"/>
      <c r="G81" s="692"/>
      <c r="H81" s="692"/>
      <c r="I81" s="644"/>
      <c r="J81" s="644"/>
      <c r="K81" s="633"/>
      <c r="L81" s="696"/>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8"/>
      <c r="AP81" s="633"/>
      <c r="AQ81" s="696"/>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c r="BQ81" s="697"/>
      <c r="BR81" s="697"/>
      <c r="BS81" s="697"/>
      <c r="BT81" s="698"/>
    </row>
    <row r="82" spans="2:73" ht="15.75">
      <c r="B82" s="692"/>
      <c r="C82" s="692"/>
      <c r="D82" s="692"/>
      <c r="E82" s="692"/>
      <c r="F82" s="692"/>
      <c r="G82" s="692"/>
      <c r="H82" s="692"/>
      <c r="I82" s="644"/>
      <c r="J82" s="644"/>
      <c r="K82" s="633"/>
      <c r="L82" s="696"/>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8"/>
      <c r="AP82" s="633"/>
      <c r="AQ82" s="696"/>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3"/>
    </row>
    <row r="83" spans="2:73" ht="15.75">
      <c r="B83" s="692"/>
      <c r="C83" s="692"/>
      <c r="D83" s="692"/>
      <c r="E83" s="692"/>
      <c r="F83" s="692"/>
      <c r="G83" s="692"/>
      <c r="H83" s="692"/>
      <c r="I83" s="644"/>
      <c r="J83" s="644"/>
      <c r="K83" s="633"/>
      <c r="L83" s="696"/>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8"/>
      <c r="AP83" s="633"/>
      <c r="AQ83" s="696"/>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3"/>
    </row>
    <row r="84" spans="2:73" ht="15.75">
      <c r="B84" s="692"/>
      <c r="C84" s="692"/>
      <c r="D84" s="692"/>
      <c r="E84" s="692"/>
      <c r="F84" s="692"/>
      <c r="G84" s="692"/>
      <c r="H84" s="692"/>
      <c r="I84" s="644"/>
      <c r="J84" s="644"/>
      <c r="K84" s="633"/>
      <c r="L84" s="696"/>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8"/>
      <c r="AP84" s="633"/>
      <c r="AQ84" s="696"/>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8"/>
      <c r="BU84" s="163"/>
    </row>
    <row r="85" spans="2:73">
      <c r="B85" s="692"/>
      <c r="C85" s="692"/>
      <c r="D85" s="692"/>
      <c r="E85" s="692"/>
      <c r="F85" s="692"/>
      <c r="G85" s="692"/>
      <c r="H85" s="692"/>
      <c r="I85" s="644"/>
      <c r="J85" s="644"/>
      <c r="K85" s="633"/>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3"/>
      <c r="AQ85" s="696"/>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8"/>
    </row>
    <row r="86" spans="2:73">
      <c r="B86" s="692"/>
      <c r="C86" s="692"/>
      <c r="D86" s="692"/>
      <c r="E86" s="692"/>
      <c r="F86" s="692"/>
      <c r="G86" s="692"/>
      <c r="H86" s="692"/>
      <c r="I86" s="644"/>
      <c r="J86" s="644"/>
      <c r="K86" s="633"/>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3"/>
      <c r="AQ86" s="696"/>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8"/>
    </row>
    <row r="87" spans="2:73">
      <c r="B87" s="692"/>
      <c r="C87" s="692"/>
      <c r="D87" s="692"/>
      <c r="E87" s="692"/>
      <c r="F87" s="692"/>
      <c r="G87" s="692"/>
      <c r="H87" s="692"/>
      <c r="I87" s="644"/>
      <c r="J87" s="644"/>
      <c r="K87" s="633"/>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3"/>
      <c r="AQ87" s="696"/>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8"/>
    </row>
    <row r="88" spans="2:73">
      <c r="B88" s="692"/>
      <c r="C88" s="692"/>
      <c r="D88" s="692"/>
      <c r="E88" s="692"/>
      <c r="F88" s="692"/>
      <c r="G88" s="692"/>
      <c r="H88" s="692"/>
      <c r="I88" s="644"/>
      <c r="J88" s="644"/>
      <c r="K88" s="633"/>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3"/>
      <c r="AQ88" s="699"/>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700"/>
      <c r="BQ88" s="700"/>
      <c r="BR88" s="700"/>
      <c r="BS88" s="700"/>
      <c r="BT88" s="701"/>
    </row>
    <row r="89" spans="2:73">
      <c r="B89" s="692"/>
      <c r="C89" s="692"/>
      <c r="D89" s="692"/>
      <c r="E89" s="692"/>
      <c r="F89" s="692"/>
      <c r="G89" s="692"/>
      <c r="H89" s="692"/>
      <c r="I89" s="644"/>
      <c r="J89" s="644"/>
      <c r="K89" s="633"/>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3"/>
      <c r="AQ89" s="693"/>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5"/>
    </row>
    <row r="90" spans="2:73">
      <c r="B90" s="692"/>
      <c r="C90" s="692"/>
      <c r="D90" s="692"/>
      <c r="E90" s="692"/>
      <c r="F90" s="692"/>
      <c r="G90" s="692"/>
      <c r="H90" s="692"/>
      <c r="I90" s="644"/>
      <c r="J90" s="644"/>
      <c r="K90" s="633"/>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3"/>
      <c r="AQ90" s="696"/>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c r="D91" s="692"/>
      <c r="E91" s="692"/>
      <c r="F91" s="692"/>
      <c r="G91" s="692"/>
      <c r="H91" s="692"/>
      <c r="I91" s="644"/>
      <c r="J91" s="644"/>
      <c r="K91" s="633"/>
      <c r="L91" s="696"/>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8"/>
      <c r="AP91" s="633"/>
      <c r="AQ91" s="696"/>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8"/>
    </row>
    <row r="92" spans="2:73">
      <c r="B92" s="692"/>
      <c r="C92" s="692"/>
      <c r="D92" s="692"/>
      <c r="E92" s="692"/>
      <c r="F92" s="692"/>
      <c r="G92" s="692"/>
      <c r="H92" s="692"/>
      <c r="I92" s="644"/>
      <c r="J92" s="644"/>
      <c r="K92" s="633"/>
      <c r="L92" s="696"/>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8"/>
      <c r="AP92" s="633"/>
      <c r="AQ92" s="696"/>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8"/>
    </row>
    <row r="93" spans="2:73">
      <c r="B93" s="692"/>
      <c r="C93" s="692"/>
      <c r="D93" s="692"/>
      <c r="E93" s="692"/>
      <c r="F93" s="692"/>
      <c r="G93" s="692"/>
      <c r="H93" s="692"/>
      <c r="I93" s="644"/>
      <c r="J93" s="644"/>
      <c r="K93" s="633"/>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3"/>
      <c r="AQ93" s="696"/>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4"/>
      <c r="J94" s="644"/>
      <c r="K94" s="633"/>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3"/>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4"/>
      <c r="J95" s="644"/>
      <c r="K95" s="633"/>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3"/>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4"/>
      <c r="J96" s="644"/>
      <c r="K96" s="633"/>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3"/>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4"/>
      <c r="J97" s="644"/>
      <c r="K97" s="633"/>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3"/>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ht="15.75">
      <c r="B98" s="692"/>
      <c r="C98" s="692"/>
      <c r="D98" s="692"/>
      <c r="E98" s="692"/>
      <c r="F98" s="692"/>
      <c r="G98" s="692"/>
      <c r="H98" s="692"/>
      <c r="I98" s="644"/>
      <c r="J98" s="644"/>
      <c r="K98" s="633"/>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3"/>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c r="BU98" s="163"/>
    </row>
    <row r="99" spans="2:73" ht="15.75">
      <c r="B99" s="692"/>
      <c r="C99" s="692"/>
      <c r="D99" s="692"/>
      <c r="E99" s="692"/>
      <c r="F99" s="692"/>
      <c r="G99" s="692"/>
      <c r="H99" s="692"/>
      <c r="I99" s="644"/>
      <c r="J99" s="644"/>
      <c r="K99" s="633"/>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3"/>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c r="BU99" s="163"/>
    </row>
    <row r="100" spans="2:73" ht="15.75">
      <c r="B100" s="692"/>
      <c r="C100" s="692"/>
      <c r="D100" s="692"/>
      <c r="E100" s="692"/>
      <c r="F100" s="692"/>
      <c r="G100" s="692"/>
      <c r="H100" s="692"/>
      <c r="I100" s="644"/>
      <c r="J100" s="644"/>
      <c r="K100" s="633"/>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3"/>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c r="BU100" s="163"/>
    </row>
    <row r="101" spans="2:73">
      <c r="B101" s="692"/>
      <c r="C101" s="692"/>
      <c r="D101" s="692"/>
      <c r="E101" s="692"/>
      <c r="F101" s="692"/>
      <c r="G101" s="692"/>
      <c r="H101" s="692"/>
      <c r="I101" s="644"/>
      <c r="J101" s="644"/>
      <c r="K101" s="633"/>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3"/>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row>
    <row r="102" spans="2:73" ht="15.75">
      <c r="B102" s="692"/>
      <c r="C102" s="692"/>
      <c r="D102" s="692"/>
      <c r="E102" s="692"/>
      <c r="F102" s="692"/>
      <c r="G102" s="692"/>
      <c r="H102" s="692"/>
      <c r="I102" s="644"/>
      <c r="J102" s="644"/>
      <c r="K102" s="633"/>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3"/>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3"/>
    </row>
    <row r="103" spans="2:73" ht="15.75">
      <c r="B103" s="692"/>
      <c r="C103" s="692"/>
      <c r="D103" s="692"/>
      <c r="E103" s="692"/>
      <c r="F103" s="692"/>
      <c r="G103" s="692"/>
      <c r="H103" s="692"/>
      <c r="I103" s="644"/>
      <c r="J103" s="644"/>
      <c r="K103" s="633"/>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3"/>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3"/>
    </row>
    <row r="104" spans="2:73" ht="15.75">
      <c r="B104" s="692"/>
      <c r="C104" s="692"/>
      <c r="D104" s="692"/>
      <c r="E104" s="692"/>
      <c r="F104" s="692"/>
      <c r="G104" s="692"/>
      <c r="H104" s="692"/>
      <c r="I104" s="644"/>
      <c r="J104" s="644"/>
      <c r="K104" s="633"/>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3"/>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c r="BU104" s="163"/>
    </row>
    <row r="105" spans="2:73" ht="15.75">
      <c r="B105" s="692"/>
      <c r="C105" s="692"/>
      <c r="D105" s="692"/>
      <c r="E105" s="692"/>
      <c r="F105" s="692"/>
      <c r="G105" s="692"/>
      <c r="H105" s="692"/>
      <c r="I105" s="644"/>
      <c r="J105" s="644"/>
      <c r="K105" s="633"/>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3"/>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3"/>
    </row>
    <row r="106" spans="2:73" ht="15.75">
      <c r="B106" s="692"/>
      <c r="C106" s="692"/>
      <c r="D106" s="692"/>
      <c r="E106" s="692"/>
      <c r="F106" s="692"/>
      <c r="G106" s="692"/>
      <c r="H106" s="692"/>
      <c r="I106" s="644"/>
      <c r="J106" s="644"/>
      <c r="K106" s="633"/>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3"/>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3"/>
    </row>
    <row r="107" spans="2:73" ht="15.75">
      <c r="B107" s="692"/>
      <c r="C107" s="692"/>
      <c r="D107" s="692"/>
      <c r="E107" s="692"/>
      <c r="F107" s="692"/>
      <c r="G107" s="692"/>
      <c r="H107" s="692"/>
      <c r="I107" s="644"/>
      <c r="J107" s="644"/>
      <c r="K107" s="633"/>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3"/>
      <c r="AQ107" s="699"/>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1"/>
      <c r="BU107" s="163"/>
    </row>
    <row r="108" spans="2:73" ht="15.75">
      <c r="B108" s="692"/>
      <c r="C108" s="692"/>
      <c r="D108" s="692"/>
      <c r="E108" s="692"/>
      <c r="F108" s="692"/>
      <c r="G108" s="692"/>
      <c r="H108" s="692"/>
      <c r="I108" s="644"/>
      <c r="J108" s="644"/>
      <c r="K108" s="633"/>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3"/>
      <c r="AQ108" s="693"/>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5"/>
      <c r="BU108" s="163"/>
    </row>
    <row r="109" spans="2:73" ht="15.75">
      <c r="B109" s="692"/>
      <c r="C109" s="692"/>
      <c r="D109" s="692"/>
      <c r="E109" s="692"/>
      <c r="F109" s="692"/>
      <c r="G109" s="692"/>
      <c r="H109" s="692"/>
      <c r="I109" s="644"/>
      <c r="J109" s="644"/>
      <c r="K109" s="633"/>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3"/>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3"/>
    </row>
    <row r="110" spans="2:73" ht="15.75">
      <c r="B110" s="692"/>
      <c r="C110" s="692"/>
      <c r="D110" s="692"/>
      <c r="E110" s="692"/>
      <c r="F110" s="692"/>
      <c r="G110" s="692"/>
      <c r="H110" s="692"/>
      <c r="I110" s="644"/>
      <c r="J110" s="644"/>
      <c r="K110" s="633"/>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3"/>
      <c r="AQ110" s="696"/>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8"/>
      <c r="BU110" s="163"/>
    </row>
    <row r="111" spans="2:73" ht="15.75">
      <c r="B111" s="692"/>
      <c r="C111" s="692"/>
      <c r="D111" s="692"/>
      <c r="E111" s="692"/>
      <c r="F111" s="692"/>
      <c r="G111" s="692"/>
      <c r="H111" s="692"/>
      <c r="I111" s="644"/>
      <c r="J111" s="644"/>
      <c r="K111" s="633"/>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3"/>
      <c r="AQ111" s="696"/>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8"/>
      <c r="BU111" s="163"/>
    </row>
    <row r="112" spans="2:73">
      <c r="B112" s="692"/>
      <c r="C112" s="692"/>
      <c r="D112" s="692"/>
      <c r="E112" s="692"/>
      <c r="F112" s="692"/>
      <c r="G112" s="692"/>
      <c r="H112" s="692"/>
      <c r="I112" s="644"/>
      <c r="J112" s="644"/>
      <c r="K112" s="633"/>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3"/>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row>
    <row r="113" spans="2:73">
      <c r="B113" s="692"/>
      <c r="C113" s="692"/>
      <c r="D113" s="692"/>
      <c r="E113" s="692"/>
      <c r="F113" s="692"/>
      <c r="G113" s="692"/>
      <c r="H113" s="692"/>
      <c r="I113" s="644"/>
      <c r="J113" s="644"/>
      <c r="K113" s="633"/>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3"/>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row>
    <row r="114" spans="2:73">
      <c r="B114" s="692"/>
      <c r="C114" s="692"/>
      <c r="D114" s="692"/>
      <c r="E114" s="692"/>
      <c r="F114" s="692"/>
      <c r="G114" s="692"/>
      <c r="H114" s="692"/>
      <c r="I114" s="644"/>
      <c r="J114" s="644"/>
      <c r="K114" s="633"/>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3"/>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row>
    <row r="115" spans="2:73" ht="15.75">
      <c r="B115" s="692"/>
      <c r="C115" s="692"/>
      <c r="D115" s="692"/>
      <c r="E115" s="692"/>
      <c r="F115" s="692"/>
      <c r="G115" s="692"/>
      <c r="H115" s="692"/>
      <c r="I115" s="644"/>
      <c r="J115" s="644"/>
      <c r="K115" s="633"/>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3"/>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c r="BU115" s="163"/>
    </row>
    <row r="116" spans="2:73" ht="15.75">
      <c r="B116" s="692"/>
      <c r="C116" s="692"/>
      <c r="D116" s="692"/>
      <c r="E116" s="692"/>
      <c r="F116" s="692"/>
      <c r="G116" s="692"/>
      <c r="H116" s="692"/>
      <c r="I116" s="644"/>
      <c r="J116" s="644"/>
      <c r="K116" s="633"/>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3"/>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c r="BU116" s="163"/>
    </row>
    <row r="117" spans="2:73" ht="15.75">
      <c r="B117" s="692"/>
      <c r="C117" s="692"/>
      <c r="D117" s="692"/>
      <c r="E117" s="692"/>
      <c r="F117" s="692"/>
      <c r="G117" s="692"/>
      <c r="H117" s="692"/>
      <c r="I117" s="644"/>
      <c r="J117" s="644"/>
      <c r="K117" s="633"/>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3"/>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c r="BU117" s="163"/>
    </row>
    <row r="118" spans="2:73" ht="15.75">
      <c r="B118" s="692"/>
      <c r="C118" s="692"/>
      <c r="D118" s="692"/>
      <c r="E118" s="692"/>
      <c r="F118" s="692"/>
      <c r="G118" s="692"/>
      <c r="H118" s="692"/>
      <c r="I118" s="644"/>
      <c r="J118" s="644"/>
      <c r="K118" s="633"/>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3"/>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3"/>
    </row>
    <row r="119" spans="2:73" ht="15.75">
      <c r="B119" s="692"/>
      <c r="C119" s="692"/>
      <c r="D119" s="692"/>
      <c r="E119" s="692"/>
      <c r="F119" s="692"/>
      <c r="G119" s="692"/>
      <c r="H119" s="692"/>
      <c r="I119" s="644"/>
      <c r="J119" s="644"/>
      <c r="K119" s="633"/>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3"/>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3"/>
    </row>
    <row r="120" spans="2:73">
      <c r="B120" s="692"/>
      <c r="C120" s="692"/>
      <c r="D120" s="692"/>
      <c r="E120" s="692"/>
      <c r="F120" s="692"/>
      <c r="G120" s="692"/>
      <c r="H120" s="692"/>
      <c r="I120" s="644"/>
      <c r="J120" s="644"/>
      <c r="K120" s="633"/>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3"/>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row>
    <row r="121" spans="2:73" ht="15.75">
      <c r="B121" s="692"/>
      <c r="C121" s="692"/>
      <c r="D121" s="692"/>
      <c r="E121" s="692"/>
      <c r="F121" s="692"/>
      <c r="G121" s="692"/>
      <c r="H121" s="692"/>
      <c r="I121" s="644"/>
      <c r="J121" s="644"/>
      <c r="K121" s="633"/>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3"/>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3"/>
    </row>
    <row r="122" spans="2:73" ht="15.75">
      <c r="B122" s="692"/>
      <c r="C122" s="692"/>
      <c r="D122" s="692"/>
      <c r="E122" s="692"/>
      <c r="F122" s="692"/>
      <c r="G122" s="692"/>
      <c r="H122" s="692"/>
      <c r="I122" s="644"/>
      <c r="J122" s="644"/>
      <c r="K122" s="633"/>
      <c r="L122" s="699"/>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1"/>
      <c r="AP122" s="633"/>
      <c r="AQ122" s="699"/>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1"/>
      <c r="BU122" s="16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topLeftCell="A13" zoomScale="110" zoomScaleNormal="110" workbookViewId="0">
      <selection activeCell="H21" sqref="H21"/>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88"/>
      <c r="B13" s="588" t="s">
        <v>171</v>
      </c>
      <c r="D13" s="126" t="s">
        <v>175</v>
      </c>
      <c r="E13" s="746"/>
      <c r="F13" s="177"/>
      <c r="G13" s="178"/>
      <c r="H13" s="179"/>
      <c r="K13" s="179"/>
      <c r="L13" s="177"/>
      <c r="M13" s="177"/>
      <c r="N13" s="177"/>
      <c r="O13" s="177"/>
      <c r="P13" s="177"/>
      <c r="Q13" s="180"/>
    </row>
    <row r="14" spans="1:17" s="9" customFormat="1" ht="15.75" customHeight="1">
      <c r="B14" s="551"/>
      <c r="D14" s="17"/>
      <c r="E14" s="17"/>
      <c r="F14" s="177"/>
      <c r="G14" s="178"/>
      <c r="H14" s="179"/>
      <c r="K14" s="179"/>
      <c r="L14" s="177"/>
      <c r="M14" s="177"/>
      <c r="N14" s="177"/>
      <c r="O14" s="177"/>
      <c r="P14" s="177"/>
      <c r="Q14" s="180"/>
    </row>
    <row r="15" spans="1:17" ht="15.75">
      <c r="B15" s="588" t="s">
        <v>507</v>
      </c>
    </row>
    <row r="16" spans="1:17" ht="15.75">
      <c r="B16" s="588"/>
    </row>
    <row r="17" spans="2:21" s="668" customFormat="1" ht="20.45" customHeight="1">
      <c r="B17" s="666" t="s">
        <v>671</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822" t="s">
        <v>724</v>
      </c>
      <c r="C18" s="822"/>
      <c r="D18" s="822"/>
      <c r="E18" s="822"/>
      <c r="F18" s="822"/>
      <c r="G18" s="822"/>
      <c r="H18" s="822"/>
      <c r="I18" s="822"/>
      <c r="J18" s="822"/>
      <c r="K18" s="822"/>
      <c r="L18" s="822"/>
      <c r="M18" s="822"/>
      <c r="N18" s="822"/>
      <c r="O18" s="822"/>
      <c r="P18" s="822"/>
      <c r="Q18" s="822"/>
      <c r="R18" s="822"/>
      <c r="S18" s="822"/>
      <c r="T18" s="822"/>
      <c r="U18" s="822"/>
    </row>
    <row r="21" spans="2:21" ht="21">
      <c r="B21" s="744" t="s">
        <v>708</v>
      </c>
    </row>
    <row r="23" spans="2:21" ht="21">
      <c r="B23" s="744" t="s">
        <v>709</v>
      </c>
      <c r="C23" s="745"/>
      <c r="E23" s="745"/>
      <c r="F23" s="745"/>
      <c r="H23" s="744" t="s">
        <v>710</v>
      </c>
    </row>
    <row r="24" spans="2:21" ht="18.75" customHeight="1">
      <c r="B24" s="821" t="s">
        <v>687</v>
      </c>
      <c r="C24" s="821"/>
      <c r="D24" s="821"/>
      <c r="E24" s="821"/>
      <c r="F24" s="821"/>
      <c r="H24" s="12" t="s">
        <v>695</v>
      </c>
      <c r="M24" s="12" t="s">
        <v>696</v>
      </c>
    </row>
    <row r="25" spans="2:21" ht="45">
      <c r="B25" s="741" t="s">
        <v>62</v>
      </c>
      <c r="C25" s="741" t="s">
        <v>688</v>
      </c>
      <c r="D25" s="741" t="s">
        <v>689</v>
      </c>
      <c r="E25" s="741" t="s">
        <v>691</v>
      </c>
      <c r="F25" s="741" t="s">
        <v>690</v>
      </c>
      <c r="H25" s="741" t="s">
        <v>692</v>
      </c>
      <c r="I25" s="741" t="s">
        <v>693</v>
      </c>
      <c r="J25" s="741" t="s">
        <v>694</v>
      </c>
      <c r="K25" s="741" t="s">
        <v>688</v>
      </c>
      <c r="M25" s="741" t="s">
        <v>692</v>
      </c>
      <c r="N25" s="741" t="s">
        <v>693</v>
      </c>
      <c r="O25" s="741" t="s">
        <v>694</v>
      </c>
      <c r="P25" s="741" t="s">
        <v>688</v>
      </c>
    </row>
    <row r="26" spans="2:21" ht="18">
      <c r="B26" s="748"/>
      <c r="C26" s="748" t="s">
        <v>698</v>
      </c>
      <c r="D26" s="748" t="s">
        <v>699</v>
      </c>
      <c r="E26" s="748" t="s">
        <v>700</v>
      </c>
      <c r="F26" s="748" t="s">
        <v>701</v>
      </c>
      <c r="H26" s="748"/>
      <c r="I26" s="748" t="s">
        <v>702</v>
      </c>
      <c r="J26" s="748" t="s">
        <v>703</v>
      </c>
      <c r="K26" s="748" t="s">
        <v>704</v>
      </c>
      <c r="M26" s="748"/>
      <c r="N26" s="748" t="s">
        <v>705</v>
      </c>
      <c r="O26" s="748" t="s">
        <v>706</v>
      </c>
      <c r="P26" s="748" t="s">
        <v>707</v>
      </c>
    </row>
    <row r="27" spans="2:21" ht="15.75" customHeight="1">
      <c r="B27" s="743" t="s">
        <v>712</v>
      </c>
      <c r="C27" s="751">
        <f>K49</f>
        <v>0</v>
      </c>
      <c r="D27" s="749"/>
      <c r="E27" s="742"/>
      <c r="F27" s="742"/>
      <c r="H27" s="742"/>
      <c r="I27" s="742"/>
      <c r="J27" s="742"/>
      <c r="K27" s="742">
        <f>I27*J27</f>
        <v>0</v>
      </c>
      <c r="M27" s="742"/>
      <c r="N27" s="742"/>
      <c r="O27" s="742"/>
      <c r="P27" s="742">
        <f>N27*O27</f>
        <v>0</v>
      </c>
    </row>
    <row r="28" spans="2:21" ht="15.75" customHeight="1">
      <c r="B28" s="743" t="s">
        <v>713</v>
      </c>
      <c r="C28" s="752">
        <f>P49</f>
        <v>0</v>
      </c>
      <c r="D28" s="753">
        <f>C28-C27</f>
        <v>0</v>
      </c>
      <c r="E28" s="742"/>
      <c r="F28" s="750">
        <f>D28*E28</f>
        <v>0</v>
      </c>
      <c r="H28" s="742"/>
      <c r="I28" s="742"/>
      <c r="J28" s="742"/>
      <c r="K28" s="742"/>
      <c r="M28" s="742"/>
      <c r="N28" s="742"/>
      <c r="O28" s="742"/>
      <c r="P28" s="742"/>
    </row>
    <row r="29" spans="2:21" ht="15.75" customHeight="1">
      <c r="B29" s="743" t="s">
        <v>714</v>
      </c>
      <c r="C29" s="742"/>
      <c r="D29" s="742"/>
      <c r="E29" s="742"/>
      <c r="F29" s="742"/>
      <c r="H29" s="742"/>
      <c r="I29" s="742"/>
      <c r="J29" s="742"/>
      <c r="K29" s="742"/>
      <c r="M29" s="742"/>
      <c r="N29" s="742"/>
      <c r="O29" s="742"/>
      <c r="P29" s="742"/>
    </row>
    <row r="30" spans="2:21" ht="15.75" customHeight="1">
      <c r="B30" s="743" t="s">
        <v>715</v>
      </c>
      <c r="C30" s="742"/>
      <c r="D30" s="742"/>
      <c r="E30" s="742"/>
      <c r="F30" s="742"/>
      <c r="H30" s="742"/>
      <c r="I30" s="742"/>
      <c r="J30" s="742"/>
      <c r="K30" s="742"/>
      <c r="M30" s="742"/>
      <c r="N30" s="742"/>
      <c r="O30" s="742"/>
      <c r="P30" s="742"/>
    </row>
    <row r="31" spans="2:21" ht="15.75" customHeight="1">
      <c r="B31" s="743" t="s">
        <v>716</v>
      </c>
      <c r="C31" s="742"/>
      <c r="D31" s="742"/>
      <c r="E31" s="742"/>
      <c r="F31" s="742"/>
      <c r="H31" s="742"/>
      <c r="I31" s="742"/>
      <c r="J31" s="742"/>
      <c r="K31" s="742"/>
      <c r="M31" s="742"/>
      <c r="N31" s="742"/>
      <c r="O31" s="742"/>
      <c r="P31" s="742"/>
    </row>
    <row r="32" spans="2:21" ht="15.75" customHeight="1">
      <c r="B32" s="743" t="s">
        <v>717</v>
      </c>
      <c r="C32" s="742"/>
      <c r="D32" s="742"/>
      <c r="E32" s="742"/>
      <c r="F32" s="742"/>
      <c r="H32" s="742"/>
      <c r="I32" s="742"/>
      <c r="J32" s="742"/>
      <c r="K32" s="742"/>
      <c r="M32" s="742"/>
      <c r="N32" s="742"/>
      <c r="O32" s="742"/>
      <c r="P32" s="742"/>
    </row>
    <row r="33" spans="2:16" ht="15.75" customHeight="1">
      <c r="B33" s="743" t="s">
        <v>718</v>
      </c>
      <c r="C33" s="742"/>
      <c r="D33" s="742"/>
      <c r="E33" s="742"/>
      <c r="F33" s="742"/>
      <c r="H33" s="742"/>
      <c r="I33" s="742"/>
      <c r="J33" s="742"/>
      <c r="K33" s="742"/>
      <c r="M33" s="742"/>
      <c r="N33" s="742"/>
      <c r="O33" s="742"/>
      <c r="P33" s="742"/>
    </row>
    <row r="34" spans="2:16" ht="15.75" customHeight="1">
      <c r="B34" s="743" t="s">
        <v>719</v>
      </c>
      <c r="C34" s="742"/>
      <c r="D34" s="742"/>
      <c r="E34" s="742"/>
      <c r="F34" s="742"/>
      <c r="H34" s="742"/>
      <c r="I34" s="742"/>
      <c r="J34" s="742"/>
      <c r="K34" s="742"/>
      <c r="M34" s="742"/>
      <c r="N34" s="742"/>
      <c r="O34" s="742"/>
      <c r="P34" s="742"/>
    </row>
    <row r="35" spans="2:16" ht="15.75" customHeight="1">
      <c r="B35" s="743" t="s">
        <v>720</v>
      </c>
      <c r="C35" s="742"/>
      <c r="D35" s="742"/>
      <c r="E35" s="742"/>
      <c r="F35" s="742"/>
      <c r="H35" s="742"/>
      <c r="I35" s="742"/>
      <c r="J35" s="742"/>
      <c r="K35" s="742"/>
      <c r="M35" s="742"/>
      <c r="N35" s="742"/>
      <c r="O35" s="742"/>
      <c r="P35" s="742"/>
    </row>
    <row r="36" spans="2:16" ht="15.75" customHeight="1">
      <c r="B36" s="743" t="s">
        <v>721</v>
      </c>
      <c r="C36" s="742"/>
      <c r="D36" s="742"/>
      <c r="E36" s="742"/>
      <c r="F36" s="742"/>
      <c r="H36" s="742"/>
      <c r="I36" s="742"/>
      <c r="J36" s="742"/>
      <c r="K36" s="742"/>
      <c r="M36" s="742"/>
      <c r="N36" s="742"/>
      <c r="O36" s="742"/>
      <c r="P36" s="742"/>
    </row>
    <row r="37" spans="2:16" ht="15.75" customHeight="1">
      <c r="B37" s="743" t="s">
        <v>722</v>
      </c>
      <c r="C37" s="742"/>
      <c r="D37" s="742"/>
      <c r="E37" s="742"/>
      <c r="F37" s="742"/>
      <c r="H37" s="742"/>
      <c r="I37" s="742"/>
      <c r="J37" s="742"/>
      <c r="K37" s="742"/>
      <c r="M37" s="742"/>
      <c r="N37" s="742"/>
      <c r="O37" s="742"/>
      <c r="P37" s="742"/>
    </row>
    <row r="38" spans="2:16" ht="15.75" customHeight="1">
      <c r="B38" s="743" t="s">
        <v>723</v>
      </c>
      <c r="C38" s="742"/>
      <c r="D38" s="742"/>
      <c r="E38" s="742"/>
      <c r="F38" s="742"/>
      <c r="H38" s="742"/>
      <c r="I38" s="742"/>
      <c r="J38" s="742"/>
      <c r="K38" s="742"/>
      <c r="M38" s="742"/>
      <c r="N38" s="742"/>
      <c r="O38" s="742"/>
      <c r="P38" s="742"/>
    </row>
    <row r="39" spans="2:16" ht="16.350000000000001" customHeight="1">
      <c r="B39" s="754" t="s">
        <v>26</v>
      </c>
      <c r="C39" s="755"/>
      <c r="D39" s="755"/>
      <c r="E39" s="755"/>
      <c r="F39" s="756">
        <f>SUM(F28:F38)</f>
        <v>0</v>
      </c>
      <c r="H39" s="742"/>
      <c r="I39" s="742"/>
      <c r="J39" s="742"/>
      <c r="K39" s="742"/>
      <c r="M39" s="742"/>
      <c r="N39" s="742"/>
      <c r="O39" s="742"/>
      <c r="P39" s="742"/>
    </row>
    <row r="40" spans="2:16">
      <c r="B40" s="743" t="s">
        <v>711</v>
      </c>
      <c r="C40" s="742"/>
      <c r="D40" s="742"/>
      <c r="E40" s="742"/>
      <c r="F40" s="742"/>
      <c r="H40" s="742"/>
      <c r="I40" s="742"/>
      <c r="J40" s="742"/>
      <c r="K40" s="742"/>
      <c r="M40" s="742"/>
      <c r="N40" s="742"/>
      <c r="O40" s="742"/>
      <c r="P40" s="742"/>
    </row>
    <row r="41" spans="2:16">
      <c r="B41" s="743" t="s">
        <v>711</v>
      </c>
      <c r="C41" s="742"/>
      <c r="D41" s="742"/>
      <c r="E41" s="742"/>
      <c r="F41" s="742"/>
      <c r="H41" s="742"/>
      <c r="I41" s="742"/>
      <c r="J41" s="742"/>
      <c r="K41" s="742"/>
      <c r="M41" s="742"/>
      <c r="N41" s="742"/>
      <c r="O41" s="742"/>
      <c r="P41" s="742"/>
    </row>
    <row r="42" spans="2:16">
      <c r="B42" s="743" t="s">
        <v>711</v>
      </c>
      <c r="C42" s="742"/>
      <c r="D42" s="742"/>
      <c r="E42" s="742"/>
      <c r="F42" s="742"/>
      <c r="H42" s="742"/>
      <c r="I42" s="742"/>
      <c r="J42" s="742"/>
      <c r="K42" s="742"/>
      <c r="M42" s="742"/>
      <c r="N42" s="742"/>
      <c r="O42" s="742"/>
      <c r="P42" s="742"/>
    </row>
    <row r="43" spans="2:16">
      <c r="B43" s="743" t="s">
        <v>711</v>
      </c>
      <c r="C43" s="742"/>
      <c r="D43" s="742"/>
      <c r="E43" s="742"/>
      <c r="F43" s="742"/>
      <c r="H43" s="742"/>
      <c r="I43" s="742"/>
      <c r="J43" s="742"/>
      <c r="K43" s="742"/>
      <c r="M43" s="742"/>
      <c r="N43" s="742"/>
      <c r="O43" s="742"/>
      <c r="P43" s="742"/>
    </row>
    <row r="44" spans="2:16">
      <c r="H44" s="742"/>
      <c r="I44" s="742"/>
      <c r="J44" s="742"/>
      <c r="K44" s="742"/>
      <c r="M44" s="742"/>
      <c r="N44" s="742"/>
      <c r="O44" s="742"/>
      <c r="P44" s="742"/>
    </row>
    <row r="45" spans="2:16">
      <c r="H45" s="742"/>
      <c r="I45" s="742"/>
      <c r="J45" s="742"/>
      <c r="K45" s="742"/>
      <c r="M45" s="742"/>
      <c r="N45" s="742"/>
      <c r="O45" s="742"/>
      <c r="P45" s="742"/>
    </row>
    <row r="46" spans="2:16">
      <c r="H46" s="742"/>
      <c r="I46" s="742"/>
      <c r="J46" s="742"/>
      <c r="K46" s="742"/>
      <c r="M46" s="742"/>
      <c r="N46" s="742"/>
      <c r="O46" s="742"/>
      <c r="P46" s="742"/>
    </row>
    <row r="47" spans="2:16">
      <c r="H47" s="742"/>
      <c r="I47" s="742"/>
      <c r="J47" s="742"/>
      <c r="K47" s="742"/>
      <c r="M47" s="742"/>
      <c r="N47" s="742"/>
      <c r="O47" s="742"/>
      <c r="P47" s="742"/>
    </row>
    <row r="48" spans="2:16">
      <c r="H48" s="742"/>
      <c r="I48" s="742"/>
      <c r="J48" s="742"/>
      <c r="K48" s="742"/>
      <c r="M48" s="742"/>
      <c r="N48" s="742"/>
      <c r="O48" s="742"/>
      <c r="P48" s="742"/>
    </row>
    <row r="49" spans="8:16">
      <c r="H49" s="754" t="s">
        <v>26</v>
      </c>
      <c r="I49" s="755"/>
      <c r="J49" s="755"/>
      <c r="K49" s="751">
        <f>SUM(K27:K48)</f>
        <v>0</v>
      </c>
      <c r="M49" s="754" t="s">
        <v>26</v>
      </c>
      <c r="N49" s="755"/>
      <c r="O49" s="755"/>
      <c r="P49" s="752">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8"/>
  <sheetViews>
    <sheetView zoomScale="85" zoomScaleNormal="85" workbookViewId="0">
      <pane ySplit="16" topLeftCell="A17" activePane="bottomLeft" state="frozen"/>
      <selection pane="bottomLeft" activeCell="A43" sqref="A43"/>
    </sheetView>
  </sheetViews>
  <sheetFormatPr defaultColWidth="9" defaultRowHeight="15"/>
  <cols>
    <col min="1" max="1" width="9" style="12"/>
    <col min="2" max="2" width="37" style="704" customWidth="1"/>
    <col min="3" max="3" width="9" style="10"/>
    <col min="4" max="16384" width="9" style="12"/>
  </cols>
  <sheetData>
    <row r="16" spans="2:21" ht="26.25" customHeight="1">
      <c r="B16" s="705" t="s">
        <v>564</v>
      </c>
      <c r="C16" s="761" t="s">
        <v>507</v>
      </c>
      <c r="D16" s="762"/>
      <c r="E16" s="762"/>
      <c r="F16" s="762"/>
      <c r="G16" s="762"/>
      <c r="H16" s="762"/>
      <c r="I16" s="762"/>
      <c r="J16" s="762"/>
      <c r="K16" s="762"/>
      <c r="L16" s="762"/>
      <c r="M16" s="762"/>
      <c r="N16" s="762"/>
      <c r="O16" s="762"/>
      <c r="P16" s="762"/>
      <c r="Q16" s="762"/>
      <c r="R16" s="762"/>
      <c r="S16" s="762"/>
      <c r="T16" s="762"/>
      <c r="U16" s="762"/>
    </row>
    <row r="17" spans="2:21" ht="55.5" customHeight="1">
      <c r="B17" s="706" t="s">
        <v>643</v>
      </c>
      <c r="C17" s="763" t="s">
        <v>747</v>
      </c>
      <c r="D17" s="763"/>
      <c r="E17" s="763"/>
      <c r="F17" s="763"/>
      <c r="G17" s="763"/>
      <c r="H17" s="763"/>
      <c r="I17" s="763"/>
      <c r="J17" s="763"/>
      <c r="K17" s="763"/>
      <c r="L17" s="763"/>
      <c r="M17" s="763"/>
      <c r="N17" s="763"/>
      <c r="O17" s="763"/>
      <c r="P17" s="763"/>
      <c r="Q17" s="763"/>
      <c r="R17" s="763"/>
      <c r="S17" s="763"/>
      <c r="T17" s="763"/>
      <c r="U17" s="764"/>
    </row>
    <row r="18" spans="2:21" ht="15.75">
      <c r="B18" s="707"/>
      <c r="C18" s="708"/>
      <c r="D18" s="709"/>
      <c r="E18" s="709"/>
      <c r="F18" s="709"/>
      <c r="G18" s="709"/>
      <c r="H18" s="709"/>
      <c r="I18" s="709"/>
      <c r="J18" s="709"/>
      <c r="K18" s="709"/>
      <c r="L18" s="709"/>
      <c r="M18" s="709"/>
      <c r="N18" s="709"/>
      <c r="O18" s="709"/>
      <c r="P18" s="709"/>
      <c r="Q18" s="709"/>
      <c r="R18" s="709"/>
      <c r="S18" s="709"/>
      <c r="T18" s="709"/>
      <c r="U18" s="710"/>
    </row>
    <row r="19" spans="2:21" ht="15.75">
      <c r="B19" s="707"/>
      <c r="C19" s="708" t="s">
        <v>647</v>
      </c>
      <c r="D19" s="709"/>
      <c r="E19" s="709"/>
      <c r="F19" s="709"/>
      <c r="G19" s="709"/>
      <c r="H19" s="709"/>
      <c r="I19" s="709"/>
      <c r="J19" s="709"/>
      <c r="K19" s="709"/>
      <c r="L19" s="709"/>
      <c r="M19" s="709"/>
      <c r="N19" s="709"/>
      <c r="O19" s="709"/>
      <c r="P19" s="709"/>
      <c r="Q19" s="709"/>
      <c r="R19" s="709"/>
      <c r="S19" s="709"/>
      <c r="T19" s="709"/>
      <c r="U19" s="710"/>
    </row>
    <row r="20" spans="2:21" ht="15.75">
      <c r="B20" s="707"/>
      <c r="C20" s="708"/>
      <c r="D20" s="709"/>
      <c r="E20" s="709"/>
      <c r="F20" s="709"/>
      <c r="G20" s="709"/>
      <c r="H20" s="709"/>
      <c r="I20" s="709"/>
      <c r="J20" s="709"/>
      <c r="K20" s="709"/>
      <c r="L20" s="709"/>
      <c r="M20" s="709"/>
      <c r="N20" s="709"/>
      <c r="O20" s="709"/>
      <c r="P20" s="709"/>
      <c r="Q20" s="709"/>
      <c r="R20" s="709"/>
      <c r="S20" s="709"/>
      <c r="T20" s="709"/>
      <c r="U20" s="710"/>
    </row>
    <row r="21" spans="2:21" ht="15.75">
      <c r="B21" s="707"/>
      <c r="C21" s="708" t="s">
        <v>644</v>
      </c>
      <c r="D21" s="709"/>
      <c r="E21" s="709"/>
      <c r="F21" s="709"/>
      <c r="G21" s="709"/>
      <c r="H21" s="709"/>
      <c r="I21" s="709"/>
      <c r="J21" s="709"/>
      <c r="K21" s="709"/>
      <c r="L21" s="709"/>
      <c r="M21" s="709"/>
      <c r="N21" s="709"/>
      <c r="O21" s="709"/>
      <c r="P21" s="709"/>
      <c r="Q21" s="709"/>
      <c r="R21" s="709"/>
      <c r="S21" s="709"/>
      <c r="T21" s="709"/>
      <c r="U21" s="710"/>
    </row>
    <row r="22" spans="2:21" ht="15.75">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760" t="s">
        <v>645</v>
      </c>
      <c r="D23" s="760"/>
      <c r="E23" s="760"/>
      <c r="F23" s="760"/>
      <c r="G23" s="760"/>
      <c r="H23" s="760"/>
      <c r="I23" s="760"/>
      <c r="J23" s="760"/>
      <c r="K23" s="760"/>
      <c r="L23" s="760"/>
      <c r="M23" s="760"/>
      <c r="N23" s="760"/>
      <c r="O23" s="760"/>
      <c r="P23" s="760"/>
      <c r="Q23" s="760"/>
      <c r="R23" s="760"/>
      <c r="S23" s="760"/>
      <c r="T23" s="709"/>
      <c r="U23" s="710"/>
    </row>
    <row r="24" spans="2:21" ht="15.75">
      <c r="B24" s="707"/>
      <c r="C24" s="708"/>
      <c r="D24" s="709"/>
      <c r="E24" s="709"/>
      <c r="F24" s="709"/>
      <c r="G24" s="709"/>
      <c r="H24" s="709"/>
      <c r="I24" s="709"/>
      <c r="J24" s="709"/>
      <c r="K24" s="709"/>
      <c r="L24" s="709"/>
      <c r="M24" s="709"/>
      <c r="N24" s="709"/>
      <c r="O24" s="709"/>
      <c r="P24" s="709"/>
      <c r="Q24" s="709"/>
      <c r="R24" s="709"/>
      <c r="S24" s="709"/>
      <c r="T24" s="709"/>
      <c r="U24" s="710"/>
    </row>
    <row r="25" spans="2:21" ht="15.75">
      <c r="B25" s="707"/>
      <c r="C25" s="708" t="s">
        <v>648</v>
      </c>
      <c r="D25" s="709"/>
      <c r="E25" s="709"/>
      <c r="F25" s="709"/>
      <c r="G25" s="709"/>
      <c r="H25" s="709"/>
      <c r="I25" s="709"/>
      <c r="J25" s="709"/>
      <c r="K25" s="709"/>
      <c r="L25" s="709"/>
      <c r="M25" s="709"/>
      <c r="N25" s="709"/>
      <c r="O25" s="709"/>
      <c r="P25" s="709"/>
      <c r="Q25" s="709"/>
      <c r="R25" s="709"/>
      <c r="S25" s="709"/>
      <c r="T25" s="709"/>
      <c r="U25" s="710"/>
    </row>
    <row r="26" spans="2:21" ht="15.75">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760" t="s">
        <v>646</v>
      </c>
      <c r="D27" s="760"/>
      <c r="E27" s="760"/>
      <c r="F27" s="760"/>
      <c r="G27" s="760"/>
      <c r="H27" s="760"/>
      <c r="I27" s="760"/>
      <c r="J27" s="760"/>
      <c r="K27" s="760"/>
      <c r="L27" s="760"/>
      <c r="M27" s="760"/>
      <c r="N27" s="760"/>
      <c r="O27" s="760"/>
      <c r="P27" s="760"/>
      <c r="Q27" s="760"/>
      <c r="R27" s="760"/>
      <c r="S27" s="760"/>
      <c r="T27" s="760"/>
      <c r="U27" s="765"/>
    </row>
    <row r="28" spans="2:21" ht="15.75">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760" t="s">
        <v>649</v>
      </c>
      <c r="D29" s="760"/>
      <c r="E29" s="760"/>
      <c r="F29" s="760"/>
      <c r="G29" s="760"/>
      <c r="H29" s="760"/>
      <c r="I29" s="760"/>
      <c r="J29" s="760"/>
      <c r="K29" s="760"/>
      <c r="L29" s="760"/>
      <c r="M29" s="760"/>
      <c r="N29" s="760"/>
      <c r="O29" s="760"/>
      <c r="P29" s="760"/>
      <c r="Q29" s="760"/>
      <c r="R29" s="760"/>
      <c r="S29" s="760"/>
      <c r="T29" s="760"/>
      <c r="U29" s="765"/>
    </row>
    <row r="30" spans="2:21" ht="15.75">
      <c r="B30" s="707"/>
      <c r="C30" s="708"/>
      <c r="D30" s="709"/>
      <c r="E30" s="709"/>
      <c r="F30" s="709"/>
      <c r="G30" s="709"/>
      <c r="H30" s="709"/>
      <c r="I30" s="709"/>
      <c r="J30" s="709"/>
      <c r="K30" s="709"/>
      <c r="L30" s="709"/>
      <c r="M30" s="709"/>
      <c r="N30" s="709"/>
      <c r="O30" s="709"/>
      <c r="P30" s="709"/>
      <c r="Q30" s="709"/>
      <c r="R30" s="709"/>
      <c r="S30" s="709"/>
      <c r="T30" s="709"/>
      <c r="U30" s="710"/>
    </row>
    <row r="31" spans="2:21" ht="15.75">
      <c r="B31" s="707"/>
      <c r="C31" s="708" t="s">
        <v>650</v>
      </c>
      <c r="D31" s="709"/>
      <c r="E31" s="709"/>
      <c r="F31" s="709"/>
      <c r="G31" s="709"/>
      <c r="H31" s="709"/>
      <c r="I31" s="709"/>
      <c r="J31" s="709"/>
      <c r="K31" s="709"/>
      <c r="L31" s="709"/>
      <c r="M31" s="709"/>
      <c r="N31" s="709"/>
      <c r="O31" s="709"/>
      <c r="P31" s="709"/>
      <c r="Q31" s="709"/>
      <c r="R31" s="709"/>
      <c r="S31" s="709"/>
      <c r="T31" s="709"/>
      <c r="U31" s="710"/>
    </row>
    <row r="32" spans="2:21" ht="15.75">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651</v>
      </c>
      <c r="C33" s="766" t="s">
        <v>652</v>
      </c>
      <c r="D33" s="766"/>
      <c r="E33" s="766"/>
      <c r="F33" s="766"/>
      <c r="G33" s="766"/>
      <c r="H33" s="766"/>
      <c r="I33" s="766"/>
      <c r="J33" s="766"/>
      <c r="K33" s="766"/>
      <c r="L33" s="766"/>
      <c r="M33" s="766"/>
      <c r="N33" s="766"/>
      <c r="O33" s="766"/>
      <c r="P33" s="766"/>
      <c r="Q33" s="766"/>
      <c r="R33" s="766"/>
      <c r="S33" s="766"/>
      <c r="T33" s="766"/>
      <c r="U33" s="767"/>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75">
      <c r="B35" s="719" t="s">
        <v>653</v>
      </c>
      <c r="C35" s="720" t="s">
        <v>654</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655</v>
      </c>
      <c r="C37" s="768" t="s">
        <v>656</v>
      </c>
      <c r="D37" s="768"/>
      <c r="E37" s="768"/>
      <c r="F37" s="768"/>
      <c r="G37" s="768"/>
      <c r="H37" s="768"/>
      <c r="I37" s="768"/>
      <c r="J37" s="768"/>
      <c r="K37" s="768"/>
      <c r="L37" s="768"/>
      <c r="M37" s="768"/>
      <c r="N37" s="768"/>
      <c r="O37" s="768"/>
      <c r="P37" s="768"/>
      <c r="Q37" s="768"/>
      <c r="R37" s="768"/>
      <c r="S37" s="768"/>
      <c r="T37" s="768"/>
      <c r="U37" s="769"/>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75">
      <c r="B39" s="706" t="s">
        <v>657</v>
      </c>
      <c r="C39" s="722" t="s">
        <v>658</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c r="B41" s="723"/>
      <c r="C41" s="717"/>
      <c r="D41" s="717"/>
      <c r="E41" s="717"/>
      <c r="F41" s="717"/>
      <c r="G41" s="717"/>
      <c r="H41" s="717"/>
      <c r="I41" s="717"/>
      <c r="J41" s="717"/>
      <c r="K41" s="717"/>
      <c r="L41" s="717"/>
      <c r="M41" s="717"/>
      <c r="N41" s="717"/>
      <c r="O41" s="717"/>
      <c r="P41" s="717"/>
      <c r="Q41" s="717"/>
      <c r="R41" s="717"/>
      <c r="S41" s="717"/>
      <c r="T41" s="717"/>
      <c r="U41" s="718"/>
    </row>
    <row r="42" spans="2:21" ht="15.75">
      <c r="B42" s="719" t="s">
        <v>659</v>
      </c>
      <c r="C42" s="720" t="s">
        <v>660</v>
      </c>
      <c r="D42" s="709"/>
      <c r="E42" s="709"/>
      <c r="F42" s="709"/>
      <c r="G42" s="709"/>
      <c r="H42" s="709"/>
      <c r="I42" s="709"/>
      <c r="J42" s="709"/>
      <c r="K42" s="709"/>
      <c r="L42" s="709"/>
      <c r="M42" s="709"/>
      <c r="N42" s="709"/>
      <c r="O42" s="709"/>
      <c r="P42" s="709"/>
      <c r="Q42" s="709"/>
      <c r="R42" s="709"/>
      <c r="S42" s="709"/>
      <c r="T42" s="709"/>
      <c r="U42" s="710"/>
    </row>
    <row r="43" spans="2:21">
      <c r="B43" s="724"/>
      <c r="C43" s="709"/>
      <c r="D43" s="709"/>
      <c r="E43" s="709"/>
      <c r="F43" s="709"/>
      <c r="G43" s="709"/>
      <c r="H43" s="709"/>
      <c r="I43" s="709"/>
      <c r="J43" s="709"/>
      <c r="K43" s="709"/>
      <c r="L43" s="709"/>
      <c r="M43" s="709"/>
      <c r="N43" s="709"/>
      <c r="O43" s="709"/>
      <c r="P43" s="709"/>
      <c r="Q43" s="709"/>
      <c r="R43" s="709"/>
      <c r="S43" s="709"/>
      <c r="T43" s="709"/>
      <c r="U43" s="710"/>
    </row>
    <row r="44" spans="2:21" ht="36" customHeight="1">
      <c r="B44" s="724"/>
      <c r="C44" s="758" t="s">
        <v>676</v>
      </c>
      <c r="D44" s="758"/>
      <c r="E44" s="758"/>
      <c r="F44" s="758"/>
      <c r="G44" s="758"/>
      <c r="H44" s="758"/>
      <c r="I44" s="758"/>
      <c r="J44" s="758"/>
      <c r="K44" s="758"/>
      <c r="L44" s="758"/>
      <c r="M44" s="758"/>
      <c r="N44" s="758"/>
      <c r="O44" s="758"/>
      <c r="P44" s="758"/>
      <c r="Q44" s="758"/>
      <c r="R44" s="758"/>
      <c r="S44" s="758"/>
      <c r="T44" s="758"/>
      <c r="U44" s="759"/>
    </row>
    <row r="45" spans="2:21">
      <c r="B45" s="724"/>
      <c r="C45" s="725"/>
      <c r="D45" s="709"/>
      <c r="E45" s="709"/>
      <c r="F45" s="709"/>
      <c r="G45" s="709"/>
      <c r="H45" s="709"/>
      <c r="I45" s="709"/>
      <c r="J45" s="709"/>
      <c r="K45" s="709"/>
      <c r="L45" s="709"/>
      <c r="M45" s="709"/>
      <c r="N45" s="709"/>
      <c r="O45" s="709"/>
      <c r="P45" s="709"/>
      <c r="Q45" s="709"/>
      <c r="R45" s="709"/>
      <c r="S45" s="709"/>
      <c r="T45" s="709"/>
      <c r="U45" s="710"/>
    </row>
    <row r="46" spans="2:21" ht="35.25" customHeight="1">
      <c r="B46" s="724"/>
      <c r="C46" s="758" t="s">
        <v>661</v>
      </c>
      <c r="D46" s="758"/>
      <c r="E46" s="758"/>
      <c r="F46" s="758"/>
      <c r="G46" s="758"/>
      <c r="H46" s="758"/>
      <c r="I46" s="758"/>
      <c r="J46" s="758"/>
      <c r="K46" s="758"/>
      <c r="L46" s="758"/>
      <c r="M46" s="758"/>
      <c r="N46" s="758"/>
      <c r="O46" s="758"/>
      <c r="P46" s="758"/>
      <c r="Q46" s="758"/>
      <c r="R46" s="758"/>
      <c r="S46" s="758"/>
      <c r="T46" s="758"/>
      <c r="U46" s="759"/>
    </row>
    <row r="47" spans="2:21">
      <c r="B47" s="724"/>
      <c r="C47" s="725"/>
      <c r="D47" s="709"/>
      <c r="E47" s="709"/>
      <c r="F47" s="709"/>
      <c r="G47" s="709"/>
      <c r="H47" s="709"/>
      <c r="I47" s="709"/>
      <c r="J47" s="709"/>
      <c r="K47" s="709"/>
      <c r="L47" s="709"/>
      <c r="M47" s="709"/>
      <c r="N47" s="709"/>
      <c r="O47" s="709"/>
      <c r="P47" s="709"/>
      <c r="Q47" s="709"/>
      <c r="R47" s="709"/>
      <c r="S47" s="709"/>
      <c r="T47" s="709"/>
      <c r="U47" s="710"/>
    </row>
    <row r="48" spans="2:21" ht="40.5" customHeight="1">
      <c r="B48" s="724"/>
      <c r="C48" s="758" t="s">
        <v>662</v>
      </c>
      <c r="D48" s="758"/>
      <c r="E48" s="758"/>
      <c r="F48" s="758"/>
      <c r="G48" s="758"/>
      <c r="H48" s="758"/>
      <c r="I48" s="758"/>
      <c r="J48" s="758"/>
      <c r="K48" s="758"/>
      <c r="L48" s="758"/>
      <c r="M48" s="758"/>
      <c r="N48" s="758"/>
      <c r="O48" s="758"/>
      <c r="P48" s="758"/>
      <c r="Q48" s="758"/>
      <c r="R48" s="758"/>
      <c r="S48" s="758"/>
      <c r="T48" s="758"/>
      <c r="U48" s="759"/>
    </row>
    <row r="49" spans="2:21">
      <c r="B49" s="724"/>
      <c r="C49" s="725"/>
      <c r="D49" s="709"/>
      <c r="E49" s="709"/>
      <c r="F49" s="709"/>
      <c r="G49" s="709"/>
      <c r="H49" s="709"/>
      <c r="I49" s="709"/>
      <c r="J49" s="709"/>
      <c r="K49" s="709"/>
      <c r="L49" s="709"/>
      <c r="M49" s="709"/>
      <c r="N49" s="709"/>
      <c r="O49" s="709"/>
      <c r="P49" s="709"/>
      <c r="Q49" s="709"/>
      <c r="R49" s="709"/>
      <c r="S49" s="709"/>
      <c r="T49" s="709"/>
      <c r="U49" s="710"/>
    </row>
    <row r="50" spans="2:21" ht="30" customHeight="1">
      <c r="B50" s="724"/>
      <c r="C50" s="758" t="s">
        <v>663</v>
      </c>
      <c r="D50" s="758"/>
      <c r="E50" s="758"/>
      <c r="F50" s="758"/>
      <c r="G50" s="758"/>
      <c r="H50" s="758"/>
      <c r="I50" s="758"/>
      <c r="J50" s="758"/>
      <c r="K50" s="758"/>
      <c r="L50" s="758"/>
      <c r="M50" s="758"/>
      <c r="N50" s="758"/>
      <c r="O50" s="758"/>
      <c r="P50" s="758"/>
      <c r="Q50" s="758"/>
      <c r="R50" s="758"/>
      <c r="S50" s="758"/>
      <c r="T50" s="758"/>
      <c r="U50" s="759"/>
    </row>
    <row r="51" spans="2:21" ht="15.75">
      <c r="B51" s="724"/>
      <c r="C51" s="708"/>
      <c r="D51" s="709"/>
      <c r="E51" s="709"/>
      <c r="F51" s="709"/>
      <c r="G51" s="709"/>
      <c r="H51" s="709"/>
      <c r="I51" s="709"/>
      <c r="J51" s="709"/>
      <c r="K51" s="709"/>
      <c r="L51" s="709"/>
      <c r="M51" s="709"/>
      <c r="N51" s="709"/>
      <c r="O51" s="709"/>
      <c r="P51" s="709"/>
      <c r="Q51" s="709"/>
      <c r="R51" s="709"/>
      <c r="S51" s="709"/>
      <c r="T51" s="709"/>
      <c r="U51" s="710"/>
    </row>
    <row r="52" spans="2:21" ht="31.5" customHeight="1">
      <c r="B52" s="724"/>
      <c r="C52" s="760" t="s">
        <v>675</v>
      </c>
      <c r="D52" s="760"/>
      <c r="E52" s="760"/>
      <c r="F52" s="760"/>
      <c r="G52" s="760"/>
      <c r="H52" s="760"/>
      <c r="I52" s="760"/>
      <c r="J52" s="760"/>
      <c r="K52" s="760"/>
      <c r="L52" s="760"/>
      <c r="M52" s="760"/>
      <c r="N52" s="760"/>
      <c r="O52" s="760"/>
      <c r="P52" s="760"/>
      <c r="Q52" s="760"/>
      <c r="R52" s="760"/>
      <c r="S52" s="760"/>
      <c r="T52" s="760"/>
      <c r="U52" s="765"/>
    </row>
    <row r="53" spans="2:21">
      <c r="B53" s="721"/>
      <c r="C53" s="713"/>
      <c r="D53" s="713"/>
      <c r="E53" s="713"/>
      <c r="F53" s="713"/>
      <c r="G53" s="713"/>
      <c r="H53" s="713"/>
      <c r="I53" s="713"/>
      <c r="J53" s="713"/>
      <c r="K53" s="713"/>
      <c r="L53" s="713"/>
      <c r="M53" s="713"/>
      <c r="N53" s="713"/>
      <c r="O53" s="713"/>
      <c r="P53" s="713"/>
      <c r="Q53" s="713"/>
      <c r="R53" s="713"/>
      <c r="S53" s="713"/>
      <c r="T53" s="713"/>
      <c r="U53" s="714"/>
    </row>
    <row r="54" spans="2:21" ht="48" customHeight="1">
      <c r="B54" s="706" t="s">
        <v>664</v>
      </c>
      <c r="C54" s="768" t="s">
        <v>665</v>
      </c>
      <c r="D54" s="768"/>
      <c r="E54" s="768"/>
      <c r="F54" s="768"/>
      <c r="G54" s="768"/>
      <c r="H54" s="768"/>
      <c r="I54" s="768"/>
      <c r="J54" s="768"/>
      <c r="K54" s="768"/>
      <c r="L54" s="768"/>
      <c r="M54" s="768"/>
      <c r="N54" s="768"/>
      <c r="O54" s="768"/>
      <c r="P54" s="768"/>
      <c r="Q54" s="768"/>
      <c r="R54" s="768"/>
      <c r="S54" s="768"/>
      <c r="T54" s="768"/>
      <c r="U54" s="769"/>
    </row>
    <row r="55" spans="2:21">
      <c r="B55" s="721"/>
      <c r="C55" s="713"/>
      <c r="D55" s="713"/>
      <c r="E55" s="713"/>
      <c r="F55" s="713"/>
      <c r="G55" s="713"/>
      <c r="H55" s="713"/>
      <c r="I55" s="713"/>
      <c r="J55" s="713"/>
      <c r="K55" s="713"/>
      <c r="L55" s="713"/>
      <c r="M55" s="713"/>
      <c r="N55" s="713"/>
      <c r="O55" s="713"/>
      <c r="P55" s="713"/>
      <c r="Q55" s="713"/>
      <c r="R55" s="713"/>
      <c r="S55" s="713"/>
      <c r="T55" s="713"/>
      <c r="U55" s="714"/>
    </row>
    <row r="56" spans="2:21" ht="34.5" customHeight="1">
      <c r="B56" s="706" t="s">
        <v>666</v>
      </c>
      <c r="C56" s="768" t="s">
        <v>667</v>
      </c>
      <c r="D56" s="768"/>
      <c r="E56" s="768"/>
      <c r="F56" s="768"/>
      <c r="G56" s="768"/>
      <c r="H56" s="768"/>
      <c r="I56" s="768"/>
      <c r="J56" s="768"/>
      <c r="K56" s="768"/>
      <c r="L56" s="768"/>
      <c r="M56" s="768"/>
      <c r="N56" s="768"/>
      <c r="O56" s="768"/>
      <c r="P56" s="768"/>
      <c r="Q56" s="768"/>
      <c r="R56" s="768"/>
      <c r="S56" s="768"/>
      <c r="T56" s="768"/>
      <c r="U56" s="769"/>
    </row>
    <row r="57" spans="2:21">
      <c r="B57" s="726"/>
      <c r="C57" s="713"/>
      <c r="D57" s="713"/>
      <c r="E57" s="713"/>
      <c r="F57" s="713"/>
      <c r="G57" s="713"/>
      <c r="H57" s="713"/>
      <c r="I57" s="713"/>
      <c r="J57" s="713"/>
      <c r="K57" s="713"/>
      <c r="L57" s="713"/>
      <c r="M57" s="713"/>
      <c r="N57" s="713"/>
      <c r="O57" s="713"/>
      <c r="P57" s="713"/>
      <c r="Q57" s="713"/>
      <c r="R57" s="713"/>
      <c r="S57" s="713"/>
      <c r="T57" s="713"/>
      <c r="U57" s="714"/>
    </row>
    <row r="58" spans="2:21" ht="30.75" customHeight="1">
      <c r="B58" s="715" t="s">
        <v>668</v>
      </c>
      <c r="C58" s="727" t="s">
        <v>669</v>
      </c>
      <c r="D58" s="728"/>
      <c r="E58" s="728"/>
      <c r="F58" s="728"/>
      <c r="G58" s="728"/>
      <c r="H58" s="728"/>
      <c r="I58" s="728"/>
      <c r="J58" s="728"/>
      <c r="K58" s="728"/>
      <c r="L58" s="728"/>
      <c r="M58" s="728"/>
      <c r="N58" s="728"/>
      <c r="O58" s="728"/>
      <c r="P58" s="728"/>
      <c r="Q58" s="728"/>
      <c r="R58" s="728"/>
      <c r="S58" s="728"/>
      <c r="T58" s="728"/>
      <c r="U58" s="729"/>
    </row>
  </sheetData>
  <mergeCells count="14">
    <mergeCell ref="C48:U48"/>
    <mergeCell ref="C50:U50"/>
    <mergeCell ref="C52:U52"/>
    <mergeCell ref="C54:U54"/>
    <mergeCell ref="C56:U56"/>
    <mergeCell ref="C46:U46"/>
    <mergeCell ref="C23:S23"/>
    <mergeCell ref="C16:U16"/>
    <mergeCell ref="C17:U17"/>
    <mergeCell ref="C27:U27"/>
    <mergeCell ref="C29:U29"/>
    <mergeCell ref="C33:U33"/>
    <mergeCell ref="C37:U37"/>
    <mergeCell ref="C44:U4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topLeftCell="A17" zoomScale="90" zoomScaleNormal="90" workbookViewId="0">
      <pane xSplit="2" ySplit="3" topLeftCell="D20" activePane="bottomRight" state="frozen"/>
      <selection activeCell="A17" sqref="A17"/>
      <selection pane="topRight" activeCell="C17" sqref="C17"/>
      <selection pane="bottomLeft" activeCell="A20" sqref="A20"/>
      <selection pane="bottomRight" activeCell="D33" sqref="D33"/>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5.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771" t="s">
        <v>742</v>
      </c>
      <c r="C3" s="772"/>
      <c r="D3" s="772"/>
      <c r="E3" s="772"/>
      <c r="F3" s="773"/>
      <c r="G3" s="122"/>
    </row>
    <row r="4" spans="2:20" ht="16.5" customHeight="1">
      <c r="B4" s="774"/>
      <c r="C4" s="775"/>
      <c r="D4" s="775"/>
      <c r="E4" s="775"/>
      <c r="F4" s="776"/>
      <c r="G4" s="122"/>
    </row>
    <row r="5" spans="2:20" ht="71.25" customHeight="1">
      <c r="B5" s="774"/>
      <c r="C5" s="775"/>
      <c r="D5" s="775"/>
      <c r="E5" s="775"/>
      <c r="F5" s="776"/>
      <c r="G5" s="122"/>
    </row>
    <row r="6" spans="2:20" ht="21.75" customHeight="1">
      <c r="B6" s="777"/>
      <c r="C6" s="778"/>
      <c r="D6" s="778"/>
      <c r="E6" s="778"/>
      <c r="F6" s="779"/>
      <c r="G6" s="122"/>
    </row>
    <row r="8" spans="2:20" ht="21">
      <c r="B8" s="770" t="s">
        <v>482</v>
      </c>
      <c r="C8" s="770"/>
      <c r="D8" s="770"/>
      <c r="E8" s="770"/>
      <c r="F8" s="770"/>
      <c r="G8" s="770"/>
    </row>
    <row r="9" spans="2:20" ht="24.75" customHeight="1" thickBot="1">
      <c r="B9" s="114"/>
      <c r="C9" s="114"/>
      <c r="D9" s="114"/>
      <c r="E9" s="114"/>
      <c r="F9" s="114"/>
      <c r="G9" s="119"/>
    </row>
    <row r="10" spans="2:20" ht="27.75" customHeight="1" thickBot="1">
      <c r="B10" s="117" t="s">
        <v>171</v>
      </c>
      <c r="C10" s="102" t="s">
        <v>407</v>
      </c>
      <c r="D10" s="114"/>
      <c r="E10" s="114"/>
      <c r="F10" s="114"/>
      <c r="G10" s="119"/>
    </row>
    <row r="11" spans="2:20">
      <c r="B11" s="114"/>
      <c r="C11" s="114"/>
      <c r="D11" s="114"/>
      <c r="E11" s="114"/>
      <c r="F11" s="114"/>
      <c r="G11" s="119"/>
    </row>
    <row r="12" spans="2:20" s="9" customFormat="1" ht="31.5" customHeight="1" thickBot="1">
      <c r="B12" s="83" t="s">
        <v>599</v>
      </c>
      <c r="G12" s="28"/>
      <c r="L12" s="33"/>
      <c r="M12" s="33"/>
      <c r="N12" s="33"/>
      <c r="O12" s="33"/>
      <c r="P12" s="33"/>
      <c r="Q12" s="68"/>
      <c r="S12" s="8"/>
      <c r="T12" s="8"/>
    </row>
    <row r="13" spans="2:20" s="9" customFormat="1" ht="26.25" customHeight="1" thickBot="1">
      <c r="B13" s="102"/>
      <c r="C13" s="124" t="s">
        <v>638</v>
      </c>
      <c r="G13" s="109"/>
      <c r="L13" s="33"/>
      <c r="M13" s="33"/>
      <c r="N13" s="33"/>
      <c r="O13" s="33"/>
      <c r="P13" s="33"/>
      <c r="Q13" s="68"/>
      <c r="S13" s="8"/>
      <c r="T13" s="8"/>
    </row>
    <row r="14" spans="2:20" s="9" customFormat="1" ht="26.25" customHeight="1" thickBot="1">
      <c r="B14" s="102"/>
      <c r="C14" s="172" t="s">
        <v>633</v>
      </c>
      <c r="G14" s="123"/>
      <c r="L14" s="33"/>
      <c r="M14" s="33"/>
      <c r="N14" s="33"/>
      <c r="O14" s="33"/>
      <c r="P14" s="33"/>
      <c r="Q14" s="68"/>
      <c r="S14" s="8"/>
      <c r="T14" s="8"/>
    </row>
    <row r="15" spans="2:20" s="9" customFormat="1" ht="26.25" customHeight="1" thickBot="1">
      <c r="B15" s="102"/>
      <c r="C15" s="172" t="s">
        <v>634</v>
      </c>
      <c r="G15" s="123"/>
      <c r="L15" s="33"/>
      <c r="M15" s="33"/>
      <c r="N15" s="33"/>
      <c r="O15" s="33"/>
      <c r="P15" s="33"/>
      <c r="Q15" s="68"/>
      <c r="S15" s="8"/>
      <c r="T15" s="8"/>
    </row>
    <row r="16" spans="2:20" s="9" customFormat="1" ht="26.25" customHeight="1" thickBot="1">
      <c r="B16" s="102"/>
      <c r="C16" s="172" t="s">
        <v>635</v>
      </c>
      <c r="G16" s="123"/>
      <c r="L16" s="33"/>
      <c r="M16" s="33"/>
      <c r="N16" s="33"/>
      <c r="O16" s="33"/>
      <c r="P16" s="33"/>
      <c r="Q16" s="68"/>
      <c r="S16" s="8"/>
      <c r="T16" s="8"/>
    </row>
    <row r="17" spans="2:20" s="9" customFormat="1" ht="26.25" customHeight="1" thickBot="1">
      <c r="B17" s="102"/>
      <c r="C17" s="124" t="s">
        <v>636</v>
      </c>
      <c r="G17" s="109"/>
      <c r="L17" s="33"/>
      <c r="M17" s="33"/>
      <c r="N17" s="33"/>
      <c r="O17" s="33"/>
      <c r="P17" s="33"/>
      <c r="Q17" s="68"/>
      <c r="S17" s="8"/>
      <c r="T17" s="8"/>
    </row>
    <row r="18" spans="2:20" s="9" customFormat="1" ht="26.25" customHeight="1" thickBot="1">
      <c r="B18" s="102"/>
      <c r="C18" s="124" t="s">
        <v>637</v>
      </c>
      <c r="G18" s="123"/>
      <c r="L18" s="33"/>
      <c r="M18" s="33"/>
      <c r="N18" s="33"/>
      <c r="O18" s="33"/>
      <c r="P18" s="33"/>
      <c r="Q18" s="68"/>
      <c r="S18" s="8"/>
      <c r="T18" s="8"/>
    </row>
    <row r="19" spans="2:20" s="58" customFormat="1" ht="25.5" customHeight="1">
      <c r="D19" s="97"/>
      <c r="E19" s="97"/>
      <c r="F19" s="97"/>
      <c r="G19" s="97"/>
      <c r="J19" s="12"/>
      <c r="K19" s="12"/>
      <c r="S19" s="59"/>
      <c r="T19" s="59"/>
    </row>
    <row r="20" spans="2:20" s="17" customFormat="1" ht="39" customHeight="1">
      <c r="B20" s="243" t="s">
        <v>543</v>
      </c>
      <c r="C20" s="243" t="s">
        <v>472</v>
      </c>
      <c r="D20" s="243" t="s">
        <v>448</v>
      </c>
      <c r="E20" s="243" t="s">
        <v>440</v>
      </c>
      <c r="F20" s="243" t="s">
        <v>556</v>
      </c>
      <c r="G20" s="40"/>
      <c r="M20" s="25"/>
      <c r="T20" s="25"/>
    </row>
    <row r="21" spans="2:20" s="103" customFormat="1" ht="50.45" customHeight="1">
      <c r="B21" s="647" t="s">
        <v>546</v>
      </c>
      <c r="C21" s="653" t="s">
        <v>438</v>
      </c>
      <c r="D21" s="656" t="s">
        <v>444</v>
      </c>
      <c r="E21" s="660" t="s">
        <v>598</v>
      </c>
      <c r="F21" s="656" t="s">
        <v>449</v>
      </c>
      <c r="G21" s="174"/>
      <c r="M21" s="645"/>
      <c r="T21" s="645"/>
    </row>
    <row r="22" spans="2:20" s="103" customFormat="1" ht="47.45" customHeight="1">
      <c r="B22" s="648" t="s">
        <v>459</v>
      </c>
      <c r="C22" s="654" t="s">
        <v>439</v>
      </c>
      <c r="D22" s="657" t="s">
        <v>445</v>
      </c>
      <c r="E22" s="661" t="s">
        <v>598</v>
      </c>
      <c r="F22" s="657" t="s">
        <v>449</v>
      </c>
      <c r="G22" s="174"/>
      <c r="M22" s="645"/>
      <c r="T22" s="645"/>
    </row>
    <row r="23" spans="2:20" s="103" customFormat="1" ht="45.6" customHeight="1">
      <c r="B23" s="648" t="s">
        <v>456</v>
      </c>
      <c r="C23" s="654" t="s">
        <v>439</v>
      </c>
      <c r="D23" s="657" t="s">
        <v>446</v>
      </c>
      <c r="E23" s="661" t="s">
        <v>598</v>
      </c>
      <c r="F23" s="657" t="s">
        <v>449</v>
      </c>
      <c r="G23" s="174"/>
      <c r="M23" s="645"/>
      <c r="T23" s="645"/>
    </row>
    <row r="24" spans="2:20" s="103" customFormat="1" ht="32.25" customHeight="1">
      <c r="B24" s="649" t="s">
        <v>457</v>
      </c>
      <c r="C24" s="654" t="s">
        <v>438</v>
      </c>
      <c r="D24" s="657" t="s">
        <v>447</v>
      </c>
      <c r="E24" s="662" t="s">
        <v>617</v>
      </c>
      <c r="F24" s="665"/>
      <c r="G24" s="174"/>
      <c r="M24" s="645"/>
      <c r="T24" s="645"/>
    </row>
    <row r="25" spans="2:20" s="103" customFormat="1" ht="30.75" customHeight="1">
      <c r="B25" s="650" t="s">
        <v>544</v>
      </c>
      <c r="C25" s="654" t="s">
        <v>438</v>
      </c>
      <c r="D25" s="657"/>
      <c r="E25" s="662"/>
      <c r="F25" s="665"/>
      <c r="G25" s="174"/>
      <c r="M25" s="645"/>
      <c r="T25" s="645"/>
    </row>
    <row r="26" spans="2:20" s="103" customFormat="1" ht="32.25" customHeight="1">
      <c r="B26" s="651" t="s">
        <v>545</v>
      </c>
      <c r="C26" s="654" t="s">
        <v>438</v>
      </c>
      <c r="D26" s="658" t="s">
        <v>541</v>
      </c>
      <c r="E26" s="662"/>
      <c r="F26" s="665"/>
      <c r="G26" s="174"/>
      <c r="M26" s="645"/>
      <c r="T26" s="645"/>
    </row>
    <row r="27" spans="2:20" s="103" customFormat="1" ht="27" customHeight="1">
      <c r="B27" s="649" t="s">
        <v>458</v>
      </c>
      <c r="C27" s="654" t="s">
        <v>441</v>
      </c>
      <c r="D27" s="657" t="s">
        <v>483</v>
      </c>
      <c r="E27" s="662" t="s">
        <v>460</v>
      </c>
      <c r="F27" s="665"/>
      <c r="G27" s="174"/>
      <c r="M27" s="645"/>
      <c r="T27" s="645"/>
    </row>
    <row r="28" spans="2:20" s="103" customFormat="1" ht="27" customHeight="1">
      <c r="B28" s="651" t="s">
        <v>453</v>
      </c>
      <c r="C28" s="654" t="s">
        <v>438</v>
      </c>
      <c r="D28" s="657"/>
      <c r="E28" s="662"/>
      <c r="F28" s="657" t="s">
        <v>408</v>
      </c>
      <c r="G28" s="174"/>
      <c r="M28" s="645"/>
      <c r="T28" s="645"/>
    </row>
    <row r="29" spans="2:20" s="103" customFormat="1" ht="32.25" customHeight="1">
      <c r="B29" s="649" t="s">
        <v>207</v>
      </c>
      <c r="C29" s="654" t="s">
        <v>443</v>
      </c>
      <c r="D29" s="657" t="s">
        <v>558</v>
      </c>
      <c r="E29" s="663"/>
      <c r="F29" s="657" t="s">
        <v>557</v>
      </c>
      <c r="G29" s="646"/>
      <c r="M29" s="645"/>
    </row>
    <row r="30" spans="2:20" s="103" customFormat="1" ht="27.75" customHeight="1">
      <c r="B30" s="652" t="s">
        <v>542</v>
      </c>
      <c r="C30" s="655" t="s">
        <v>442</v>
      </c>
      <c r="D30" s="659"/>
      <c r="E30" s="664"/>
      <c r="F30" s="659"/>
      <c r="G30" s="646"/>
      <c r="M30" s="645"/>
    </row>
    <row r="31" spans="2:20" s="103" customFormat="1" ht="23.25" customHeight="1">
      <c r="C31" s="175"/>
      <c r="D31" s="175"/>
      <c r="E31" s="175"/>
      <c r="G31" s="646"/>
      <c r="M31" s="645"/>
    </row>
    <row r="32" spans="2:20" s="17" customFormat="1">
      <c r="B32" s="175"/>
      <c r="C32" s="173"/>
      <c r="D32" s="173"/>
      <c r="E32" s="173"/>
      <c r="G32" s="163"/>
      <c r="M32" s="25"/>
    </row>
    <row r="33" spans="3:5">
      <c r="C33" s="10"/>
      <c r="D33" s="10"/>
      <c r="E33"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411</v>
      </c>
      <c r="B1" s="8" t="s">
        <v>41</v>
      </c>
      <c r="C1" s="120" t="s">
        <v>234</v>
      </c>
      <c r="D1" s="8" t="s">
        <v>416</v>
      </c>
      <c r="E1" s="120" t="s">
        <v>451</v>
      </c>
      <c r="F1" s="120" t="s">
        <v>552</v>
      </c>
      <c r="G1" s="120" t="s">
        <v>581</v>
      </c>
      <c r="H1" s="120" t="s">
        <v>592</v>
      </c>
    </row>
    <row r="2" spans="1:8">
      <c r="A2" s="12" t="s">
        <v>29</v>
      </c>
      <c r="B2" s="12" t="s">
        <v>27</v>
      </c>
      <c r="C2" s="10">
        <v>2006</v>
      </c>
      <c r="D2" s="12" t="s">
        <v>417</v>
      </c>
      <c r="E2" s="10">
        <f>'2. LRAMVA Threshold'!D9</f>
        <v>0</v>
      </c>
      <c r="F2" s="26" t="s">
        <v>170</v>
      </c>
      <c r="G2" s="12" t="s">
        <v>582</v>
      </c>
      <c r="H2" s="12" t="s">
        <v>600</v>
      </c>
    </row>
    <row r="3" spans="1:8">
      <c r="A3" s="12" t="s">
        <v>372</v>
      </c>
      <c r="B3" s="12" t="s">
        <v>27</v>
      </c>
      <c r="C3" s="10">
        <v>2007</v>
      </c>
      <c r="D3" s="12" t="s">
        <v>418</v>
      </c>
      <c r="E3" s="10">
        <f>'2. LRAMVA Threshold'!D24</f>
        <v>0</v>
      </c>
      <c r="F3" s="12" t="s">
        <v>553</v>
      </c>
      <c r="G3" s="12" t="s">
        <v>583</v>
      </c>
      <c r="H3" s="12" t="s">
        <v>593</v>
      </c>
    </row>
    <row r="4" spans="1:8">
      <c r="A4" s="12" t="s">
        <v>373</v>
      </c>
      <c r="B4" s="12" t="s">
        <v>28</v>
      </c>
      <c r="C4" s="10">
        <v>2008</v>
      </c>
      <c r="D4" s="12" t="s">
        <v>419</v>
      </c>
      <c r="F4" s="12" t="s">
        <v>169</v>
      </c>
      <c r="G4" s="12" t="s">
        <v>584</v>
      </c>
    </row>
    <row r="5" spans="1:8">
      <c r="A5" s="12" t="s">
        <v>374</v>
      </c>
      <c r="B5" s="12" t="s">
        <v>28</v>
      </c>
      <c r="C5" s="10">
        <v>2009</v>
      </c>
      <c r="F5" s="12" t="s">
        <v>369</v>
      </c>
      <c r="G5" s="12" t="s">
        <v>585</v>
      </c>
    </row>
    <row r="6" spans="1:8">
      <c r="A6" s="12" t="s">
        <v>375</v>
      </c>
      <c r="B6" s="12" t="s">
        <v>28</v>
      </c>
      <c r="C6" s="10">
        <v>2010</v>
      </c>
      <c r="F6" s="12" t="s">
        <v>370</v>
      </c>
      <c r="G6" s="12" t="s">
        <v>586</v>
      </c>
    </row>
    <row r="7" spans="1:8">
      <c r="A7" s="12" t="s">
        <v>376</v>
      </c>
      <c r="B7" s="12" t="s">
        <v>28</v>
      </c>
      <c r="C7" s="10">
        <v>2011</v>
      </c>
      <c r="F7" s="12" t="s">
        <v>371</v>
      </c>
      <c r="G7" s="12" t="s">
        <v>587</v>
      </c>
    </row>
    <row r="8" spans="1:8">
      <c r="A8" s="12" t="s">
        <v>377</v>
      </c>
      <c r="B8" s="12" t="s">
        <v>28</v>
      </c>
      <c r="C8" s="10">
        <v>2012</v>
      </c>
      <c r="F8" s="12" t="s">
        <v>561</v>
      </c>
      <c r="G8" s="12" t="s">
        <v>588</v>
      </c>
    </row>
    <row r="9" spans="1:8">
      <c r="A9" s="12" t="s">
        <v>378</v>
      </c>
      <c r="B9" s="12" t="s">
        <v>28</v>
      </c>
      <c r="C9" s="10">
        <v>2013</v>
      </c>
      <c r="G9" s="12" t="s">
        <v>589</v>
      </c>
    </row>
    <row r="10" spans="1:8">
      <c r="A10" s="12" t="s">
        <v>379</v>
      </c>
      <c r="B10" s="12" t="s">
        <v>28</v>
      </c>
      <c r="C10" s="10">
        <v>2014</v>
      </c>
      <c r="G10" s="12" t="s">
        <v>590</v>
      </c>
    </row>
    <row r="11" spans="1:8">
      <c r="A11" s="12" t="s">
        <v>380</v>
      </c>
      <c r="B11" s="12" t="s">
        <v>28</v>
      </c>
      <c r="C11" s="10">
        <v>2015</v>
      </c>
      <c r="G11" s="12" t="s">
        <v>591</v>
      </c>
    </row>
    <row r="12" spans="1:8">
      <c r="A12" s="12" t="s">
        <v>381</v>
      </c>
      <c r="B12" s="12" t="s">
        <v>28</v>
      </c>
      <c r="C12" s="10">
        <v>2016</v>
      </c>
    </row>
    <row r="13" spans="1:8">
      <c r="A13" s="12" t="s">
        <v>382</v>
      </c>
      <c r="B13" s="12" t="s">
        <v>28</v>
      </c>
      <c r="C13" s="10">
        <v>2017</v>
      </c>
    </row>
    <row r="14" spans="1:8">
      <c r="A14" s="12" t="s">
        <v>383</v>
      </c>
      <c r="B14" s="12" t="s">
        <v>28</v>
      </c>
      <c r="C14" s="10">
        <v>2018</v>
      </c>
    </row>
    <row r="15" spans="1:8">
      <c r="A15" s="12" t="s">
        <v>384</v>
      </c>
      <c r="B15" s="12" t="s">
        <v>28</v>
      </c>
      <c r="C15" s="10">
        <v>2019</v>
      </c>
    </row>
    <row r="16" spans="1:8">
      <c r="A16" s="12" t="s">
        <v>385</v>
      </c>
      <c r="B16" s="12" t="s">
        <v>28</v>
      </c>
      <c r="C16" s="10">
        <v>2020</v>
      </c>
    </row>
    <row r="17" spans="1:2">
      <c r="A17" s="12" t="s">
        <v>386</v>
      </c>
      <c r="B17" s="12" t="s">
        <v>28</v>
      </c>
    </row>
    <row r="18" spans="1:2">
      <c r="A18" s="12" t="s">
        <v>387</v>
      </c>
      <c r="B18" s="12" t="s">
        <v>28</v>
      </c>
    </row>
    <row r="19" spans="1:2">
      <c r="A19" s="12" t="s">
        <v>388</v>
      </c>
      <c r="B19" s="12" t="s">
        <v>28</v>
      </c>
    </row>
    <row r="20" spans="1:2">
      <c r="A20" s="12" t="s">
        <v>389</v>
      </c>
      <c r="B20" s="12" t="s">
        <v>28</v>
      </c>
    </row>
    <row r="21" spans="1:2">
      <c r="A21" s="12" t="s">
        <v>390</v>
      </c>
      <c r="B21" s="12" t="s">
        <v>28</v>
      </c>
    </row>
    <row r="22" spans="1:2">
      <c r="A22" s="12" t="s">
        <v>391</v>
      </c>
      <c r="B22" s="12" t="s">
        <v>28</v>
      </c>
    </row>
    <row r="23" spans="1:2">
      <c r="A23" s="12" t="s">
        <v>392</v>
      </c>
      <c r="B23" s="12" t="s">
        <v>28</v>
      </c>
    </row>
    <row r="24" spans="1:2">
      <c r="A24" s="12" t="s">
        <v>393</v>
      </c>
      <c r="B24" s="12" t="s">
        <v>28</v>
      </c>
    </row>
    <row r="25" spans="1:2">
      <c r="A25" s="12" t="s">
        <v>394</v>
      </c>
      <c r="B25" s="12" t="s">
        <v>28</v>
      </c>
    </row>
    <row r="26" spans="1:2">
      <c r="A26" s="12" t="s">
        <v>32</v>
      </c>
      <c r="B26" s="12" t="s">
        <v>27</v>
      </c>
    </row>
    <row r="27" spans="1:2">
      <c r="A27" s="12" t="s">
        <v>395</v>
      </c>
      <c r="B27" s="12" t="s">
        <v>28</v>
      </c>
    </row>
    <row r="28" spans="1:2">
      <c r="A28" s="12" t="s">
        <v>396</v>
      </c>
      <c r="B28" s="12" t="s">
        <v>28</v>
      </c>
    </row>
    <row r="29" spans="1:2">
      <c r="A29" s="12" t="s">
        <v>397</v>
      </c>
      <c r="B29" s="12" t="s">
        <v>28</v>
      </c>
    </row>
    <row r="30" spans="1:2">
      <c r="A30" s="12" t="s">
        <v>30</v>
      </c>
      <c r="B30" s="12" t="s">
        <v>28</v>
      </c>
    </row>
    <row r="31" spans="1:2">
      <c r="A31" s="12" t="s">
        <v>398</v>
      </c>
      <c r="B31" s="12" t="s">
        <v>28</v>
      </c>
    </row>
    <row r="32" spans="1:2">
      <c r="A32" s="12" t="s">
        <v>399</v>
      </c>
      <c r="B32" s="12" t="s">
        <v>28</v>
      </c>
    </row>
    <row r="33" spans="1:2">
      <c r="A33" s="12" t="s">
        <v>400</v>
      </c>
      <c r="B33" s="12" t="s">
        <v>28</v>
      </c>
    </row>
    <row r="34" spans="1:2">
      <c r="A34" s="12" t="s">
        <v>401</v>
      </c>
      <c r="B34" s="12" t="s">
        <v>28</v>
      </c>
    </row>
    <row r="35" spans="1:2">
      <c r="A35" s="12" t="s">
        <v>402</v>
      </c>
      <c r="B35" s="12" t="s">
        <v>28</v>
      </c>
    </row>
    <row r="36" spans="1:2">
      <c r="A36" s="12" t="s">
        <v>403</v>
      </c>
      <c r="B36" s="12" t="s">
        <v>28</v>
      </c>
    </row>
    <row r="37" spans="1:2">
      <c r="A37" s="12" t="s">
        <v>404</v>
      </c>
      <c r="B37" s="12" t="s">
        <v>28</v>
      </c>
    </row>
    <row r="38" spans="1:2">
      <c r="A38" s="12" t="s">
        <v>405</v>
      </c>
      <c r="B38" s="12" t="s">
        <v>28</v>
      </c>
    </row>
    <row r="39" spans="1:2">
      <c r="A39" s="12" t="s">
        <v>406</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tabSelected="1" zoomScale="80" zoomScaleNormal="80" workbookViewId="0">
      <selection activeCell="C4" sqref="C4"/>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15.57031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554</v>
      </c>
      <c r="D6" s="17"/>
      <c r="E6" s="9"/>
      <c r="T6" s="9"/>
      <c r="V6" s="8"/>
    </row>
    <row r="7" spans="2:22" ht="21" customHeight="1">
      <c r="B7" s="537"/>
      <c r="C7" s="17"/>
      <c r="D7" s="17"/>
      <c r="E7" s="9"/>
      <c r="T7" s="9"/>
      <c r="V7" s="8"/>
    </row>
    <row r="8" spans="2:22" ht="24.75" customHeight="1">
      <c r="B8" s="117" t="s">
        <v>239</v>
      </c>
      <c r="C8" s="189"/>
      <c r="D8" s="601"/>
      <c r="E8" s="9"/>
      <c r="T8" s="9"/>
      <c r="V8" s="8"/>
    </row>
    <row r="9" spans="2:22" ht="41.25" customHeight="1">
      <c r="B9" s="551" t="s">
        <v>523</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559</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510</v>
      </c>
      <c r="C13" s="17"/>
      <c r="F13" s="185" t="s">
        <v>511</v>
      </c>
      <c r="G13" s="36"/>
      <c r="H13" s="31"/>
      <c r="I13" s="9"/>
      <c r="J13" s="184" t="s">
        <v>508</v>
      </c>
      <c r="N13" s="103"/>
      <c r="P13" s="9"/>
      <c r="Q13" s="187"/>
      <c r="R13" s="42"/>
      <c r="T13" s="186"/>
      <c r="U13" s="186"/>
    </row>
    <row r="14" spans="2:22" ht="29.25" customHeight="1" thickBot="1">
      <c r="B14" s="124" t="s">
        <v>550</v>
      </c>
      <c r="D14" s="542" t="s">
        <v>513</v>
      </c>
      <c r="E14" s="130"/>
      <c r="F14" s="124" t="s">
        <v>551</v>
      </c>
      <c r="H14" s="542" t="s">
        <v>513</v>
      </c>
      <c r="J14" s="124" t="s">
        <v>518</v>
      </c>
      <c r="L14" s="132"/>
      <c r="N14" s="103"/>
      <c r="Q14" s="99"/>
      <c r="R14" s="96"/>
    </row>
    <row r="15" spans="2:22" ht="26.25" customHeight="1" thickBot="1">
      <c r="B15" s="124" t="s">
        <v>425</v>
      </c>
      <c r="C15" s="106"/>
      <c r="D15" s="542" t="s">
        <v>241</v>
      </c>
      <c r="F15" s="124" t="s">
        <v>415</v>
      </c>
      <c r="G15" s="127"/>
      <c r="H15" s="542" t="s">
        <v>241</v>
      </c>
      <c r="I15" s="17"/>
      <c r="J15" s="124" t="s">
        <v>519</v>
      </c>
      <c r="L15" s="132"/>
      <c r="M15" s="103"/>
      <c r="Q15" s="108"/>
      <c r="R15" s="96"/>
    </row>
    <row r="16" spans="2:22" ht="28.5" customHeight="1" thickBot="1">
      <c r="B16" s="124" t="s">
        <v>455</v>
      </c>
      <c r="C16" s="106"/>
      <c r="D16" s="543" t="s">
        <v>506</v>
      </c>
      <c r="E16" s="103"/>
      <c r="F16" s="124" t="s">
        <v>435</v>
      </c>
      <c r="G16" s="125"/>
      <c r="H16" s="543" t="s">
        <v>506</v>
      </c>
      <c r="I16" s="103"/>
      <c r="K16" s="195"/>
      <c r="L16" s="195"/>
      <c r="M16" s="195"/>
      <c r="N16" s="195"/>
      <c r="Q16" s="115"/>
      <c r="R16" s="96"/>
    </row>
    <row r="17" spans="1:21" ht="29.25" customHeight="1">
      <c r="B17" s="124" t="s">
        <v>422</v>
      </c>
      <c r="C17" s="106"/>
      <c r="D17" s="733">
        <v>0</v>
      </c>
      <c r="E17" s="121"/>
      <c r="F17" s="740" t="s">
        <v>679</v>
      </c>
      <c r="G17" s="195"/>
      <c r="H17" s="734"/>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436</v>
      </c>
      <c r="G19" s="603" t="s">
        <v>364</v>
      </c>
      <c r="H19" s="242">
        <f>SUM(R54,R57,R60,R63,R66,R69,R72,R75,R78,R81)</f>
        <v>0</v>
      </c>
      <c r="I19" s="17"/>
      <c r="J19" s="115"/>
      <c r="K19" s="115"/>
      <c r="L19" s="115"/>
      <c r="M19" s="115"/>
      <c r="N19" s="115"/>
      <c r="P19" s="115"/>
      <c r="Q19" s="115"/>
      <c r="R19" s="96"/>
    </row>
    <row r="20" spans="1:21" ht="27.75" customHeight="1" thickBot="1">
      <c r="E20" s="9"/>
      <c r="F20" s="124" t="s">
        <v>437</v>
      </c>
      <c r="G20" s="603" t="s">
        <v>365</v>
      </c>
      <c r="H20" s="131">
        <f>-SUM(R55,R58,R61,R64,R67,R70,R73,R76,R79,R82)</f>
        <v>0</v>
      </c>
      <c r="I20" s="17"/>
      <c r="J20" s="115"/>
      <c r="P20" s="115"/>
      <c r="Q20" s="115"/>
      <c r="R20" s="96"/>
    </row>
    <row r="21" spans="1:21" ht="27.75" customHeight="1" thickBot="1">
      <c r="C21" s="32"/>
      <c r="D21" s="32"/>
      <c r="E21" s="32"/>
      <c r="F21" s="124" t="s">
        <v>409</v>
      </c>
      <c r="G21" s="603" t="s">
        <v>366</v>
      </c>
      <c r="H21" s="188">
        <f>R84</f>
        <v>0</v>
      </c>
      <c r="I21" s="103"/>
      <c r="P21" s="115"/>
      <c r="Q21" s="115"/>
      <c r="R21" s="96"/>
    </row>
    <row r="22" spans="1:21" ht="27.75" customHeight="1">
      <c r="C22" s="32"/>
      <c r="D22" s="32"/>
      <c r="E22" s="32"/>
      <c r="F22" s="124" t="s">
        <v>512</v>
      </c>
      <c r="G22" s="603" t="s">
        <v>450</v>
      </c>
      <c r="H22" s="188">
        <f>H19-H20+H21</f>
        <v>0</v>
      </c>
      <c r="I22" s="103"/>
      <c r="P22" s="195"/>
      <c r="Q22" s="195"/>
      <c r="R22" s="96"/>
    </row>
    <row r="23" spans="1:21" ht="22.5" customHeight="1">
      <c r="A23" s="28"/>
      <c r="E23" s="9"/>
    </row>
    <row r="24" spans="1:21" ht="13.5" customHeight="1">
      <c r="A24" s="28"/>
      <c r="B24" s="118" t="s">
        <v>420</v>
      </c>
      <c r="C24" s="35"/>
      <c r="E24" s="9"/>
    </row>
    <row r="25" spans="1:21" ht="13.5" customHeight="1">
      <c r="A25" s="28"/>
      <c r="B25" s="118"/>
      <c r="C25" s="35"/>
      <c r="E25" s="9"/>
    </row>
    <row r="26" spans="1:21" ht="108" customHeight="1">
      <c r="A26" s="28"/>
      <c r="B26" s="782" t="s">
        <v>686</v>
      </c>
      <c r="C26" s="782"/>
      <c r="D26" s="782"/>
      <c r="E26" s="782"/>
      <c r="F26" s="782"/>
      <c r="G26" s="782"/>
    </row>
    <row r="27" spans="1:21" ht="14.25" customHeight="1">
      <c r="A27" s="28"/>
      <c r="B27" s="548"/>
      <c r="C27" s="548"/>
      <c r="D27" s="538"/>
      <c r="E27" s="538"/>
      <c r="F27" s="538"/>
      <c r="G27" s="548"/>
    </row>
    <row r="28" spans="1:21" s="17" customFormat="1" ht="27" customHeight="1">
      <c r="B28" s="783" t="s">
        <v>509</v>
      </c>
      <c r="C28" s="784"/>
      <c r="D28" s="133" t="s">
        <v>41</v>
      </c>
      <c r="E28" s="134" t="s">
        <v>677</v>
      </c>
      <c r="F28" s="134" t="s">
        <v>409</v>
      </c>
      <c r="G28" s="135" t="s">
        <v>410</v>
      </c>
      <c r="T28" s="136"/>
      <c r="U28" s="136"/>
    </row>
    <row r="29" spans="1:21" ht="20.25" customHeight="1">
      <c r="B29" s="780" t="s">
        <v>29</v>
      </c>
      <c r="C29" s="781"/>
      <c r="D29" s="638" t="s">
        <v>27</v>
      </c>
      <c r="E29" s="138">
        <f>SUM(D54:D82)</f>
        <v>0</v>
      </c>
      <c r="F29" s="139">
        <f>D84</f>
        <v>0</v>
      </c>
      <c r="G29" s="138">
        <f>E29+F29</f>
        <v>0</v>
      </c>
    </row>
    <row r="30" spans="1:21" ht="20.25" customHeight="1">
      <c r="B30" s="780" t="s">
        <v>372</v>
      </c>
      <c r="C30" s="781"/>
      <c r="D30" s="638" t="s">
        <v>27</v>
      </c>
      <c r="E30" s="140">
        <f>SUM(E54:E82)</f>
        <v>0</v>
      </c>
      <c r="F30" s="141">
        <f>E84</f>
        <v>0</v>
      </c>
      <c r="G30" s="140">
        <f>E30+F30</f>
        <v>0</v>
      </c>
    </row>
    <row r="31" spans="1:21" ht="20.25" customHeight="1">
      <c r="B31" s="780"/>
      <c r="C31" s="781"/>
      <c r="D31" s="638"/>
      <c r="E31" s="140">
        <f>SUM(F54:F82)</f>
        <v>0</v>
      </c>
      <c r="F31" s="141">
        <f>F84</f>
        <v>0</v>
      </c>
      <c r="G31" s="140">
        <f>E31+F31</f>
        <v>0</v>
      </c>
    </row>
    <row r="32" spans="1:21" ht="20.25" customHeight="1">
      <c r="B32" s="780"/>
      <c r="C32" s="781"/>
      <c r="D32" s="638"/>
      <c r="E32" s="140">
        <f>SUM(G54:G82)</f>
        <v>0</v>
      </c>
      <c r="F32" s="141">
        <f>G84</f>
        <v>0</v>
      </c>
      <c r="G32" s="140">
        <f>E32+F32</f>
        <v>0</v>
      </c>
    </row>
    <row r="33" spans="2:22" ht="20.25" customHeight="1">
      <c r="B33" s="780"/>
      <c r="C33" s="781"/>
      <c r="D33" s="638"/>
      <c r="E33" s="140">
        <f>SUM(H54:H82)</f>
        <v>0</v>
      </c>
      <c r="F33" s="141">
        <f>H84</f>
        <v>0</v>
      </c>
      <c r="G33" s="140">
        <f>E33+F33</f>
        <v>0</v>
      </c>
    </row>
    <row r="34" spans="2:22" ht="20.25" customHeight="1">
      <c r="B34" s="780"/>
      <c r="C34" s="781"/>
      <c r="D34" s="638"/>
      <c r="E34" s="140">
        <f>SUM(I54:I82)</f>
        <v>0</v>
      </c>
      <c r="F34" s="141">
        <f>I84</f>
        <v>0</v>
      </c>
      <c r="G34" s="140">
        <f t="shared" ref="G34" si="0">E34+F34</f>
        <v>0</v>
      </c>
    </row>
    <row r="35" spans="2:22" ht="20.25" customHeight="1">
      <c r="B35" s="780"/>
      <c r="C35" s="781"/>
      <c r="D35" s="638"/>
      <c r="E35" s="140">
        <f>SUM(J54:J82)</f>
        <v>0</v>
      </c>
      <c r="F35" s="141">
        <f>J84</f>
        <v>0</v>
      </c>
      <c r="G35" s="140">
        <f>E35+F35</f>
        <v>0</v>
      </c>
    </row>
    <row r="36" spans="2:22" ht="20.25" customHeight="1">
      <c r="B36" s="780"/>
      <c r="C36" s="781"/>
      <c r="D36" s="638"/>
      <c r="E36" s="140">
        <f>SUM(K54:K82)</f>
        <v>0</v>
      </c>
      <c r="F36" s="141">
        <f>K84</f>
        <v>0</v>
      </c>
      <c r="G36" s="140">
        <f t="shared" ref="G36:G39" si="1">E36+F36</f>
        <v>0</v>
      </c>
    </row>
    <row r="37" spans="2:22" ht="20.25" customHeight="1">
      <c r="B37" s="780"/>
      <c r="C37" s="781"/>
      <c r="D37" s="638"/>
      <c r="E37" s="140">
        <f>SUM(L54:L82)</f>
        <v>0</v>
      </c>
      <c r="F37" s="141">
        <f>L84</f>
        <v>0</v>
      </c>
      <c r="G37" s="140">
        <f t="shared" si="1"/>
        <v>0</v>
      </c>
    </row>
    <row r="38" spans="2:22" ht="20.25" customHeight="1">
      <c r="B38" s="780"/>
      <c r="C38" s="781"/>
      <c r="D38" s="638"/>
      <c r="E38" s="140">
        <f>SUM(M54:M82)</f>
        <v>0</v>
      </c>
      <c r="F38" s="141">
        <f>M84</f>
        <v>0</v>
      </c>
      <c r="G38" s="140">
        <f t="shared" si="1"/>
        <v>0</v>
      </c>
    </row>
    <row r="39" spans="2:22" ht="20.25" customHeight="1">
      <c r="B39" s="780"/>
      <c r="C39" s="781"/>
      <c r="D39" s="638"/>
      <c r="E39" s="140">
        <f>SUM(N54:N82)</f>
        <v>0</v>
      </c>
      <c r="F39" s="141">
        <f>N84</f>
        <v>0</v>
      </c>
      <c r="G39" s="140">
        <f t="shared" si="1"/>
        <v>0</v>
      </c>
    </row>
    <row r="40" spans="2:22" ht="20.25" customHeight="1">
      <c r="B40" s="780"/>
      <c r="C40" s="781"/>
      <c r="D40" s="638"/>
      <c r="E40" s="140">
        <f>SUM(O54:O82)</f>
        <v>0</v>
      </c>
      <c r="F40" s="141">
        <f>O84</f>
        <v>0</v>
      </c>
      <c r="G40" s="140">
        <f>E40+F40</f>
        <v>0</v>
      </c>
    </row>
    <row r="41" spans="2:22" ht="20.25" customHeight="1">
      <c r="B41" s="780"/>
      <c r="C41" s="781"/>
      <c r="D41" s="638"/>
      <c r="E41" s="140">
        <f>SUM(P54:P82)</f>
        <v>0</v>
      </c>
      <c r="F41" s="141">
        <f>P84</f>
        <v>0</v>
      </c>
      <c r="G41" s="140">
        <f>E41+F41</f>
        <v>0</v>
      </c>
    </row>
    <row r="42" spans="2:22" ht="20.25" customHeight="1">
      <c r="B42" s="780"/>
      <c r="C42" s="781"/>
      <c r="D42" s="639"/>
      <c r="E42" s="142">
        <f>SUM(Q54:Q82)</f>
        <v>0</v>
      </c>
      <c r="F42" s="143">
        <f>Q84</f>
        <v>0</v>
      </c>
      <c r="G42" s="142">
        <f>E42+F42</f>
        <v>0</v>
      </c>
    </row>
    <row r="43" spans="2:22" s="8" customFormat="1" ht="21" customHeight="1">
      <c r="B43" s="785" t="s">
        <v>26</v>
      </c>
      <c r="C43" s="786"/>
      <c r="D43" s="137"/>
      <c r="E43" s="144">
        <f>SUM(E29:E42)</f>
        <v>0</v>
      </c>
      <c r="F43" s="144">
        <f>SUM(F29:F42)</f>
        <v>0</v>
      </c>
      <c r="G43" s="144">
        <f>SUM(G29:G42)</f>
        <v>0</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461</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82" t="s">
        <v>620</v>
      </c>
      <c r="C48" s="782"/>
      <c r="D48" s="782"/>
      <c r="E48" s="782"/>
      <c r="F48" s="782"/>
      <c r="G48" s="782"/>
      <c r="H48" s="782"/>
      <c r="I48" s="782"/>
      <c r="J48" s="782"/>
      <c r="K48" s="782"/>
      <c r="L48" s="782"/>
      <c r="M48" s="617"/>
      <c r="N48" s="105"/>
      <c r="O48" s="105"/>
      <c r="P48" s="105"/>
      <c r="Q48" s="105"/>
      <c r="R48" s="105"/>
      <c r="T48" s="37"/>
      <c r="U48" s="19"/>
      <c r="V48" s="38"/>
    </row>
    <row r="49" spans="2:22" s="28" customFormat="1" ht="41.1" customHeight="1">
      <c r="B49" s="782" t="s">
        <v>565</v>
      </c>
      <c r="C49" s="782"/>
      <c r="D49" s="782"/>
      <c r="E49" s="782"/>
      <c r="F49" s="782"/>
      <c r="G49" s="782"/>
      <c r="H49" s="782"/>
      <c r="I49" s="782"/>
      <c r="J49" s="782"/>
      <c r="K49" s="782"/>
      <c r="L49" s="782"/>
      <c r="M49" s="617"/>
      <c r="N49" s="105"/>
      <c r="O49" s="105"/>
      <c r="P49" s="105"/>
      <c r="Q49" s="105"/>
      <c r="R49" s="105"/>
      <c r="T49" s="37"/>
      <c r="U49" s="19"/>
      <c r="V49" s="38"/>
    </row>
    <row r="50" spans="2:22" s="28" customFormat="1" ht="18" customHeight="1">
      <c r="B50" s="782" t="s">
        <v>685</v>
      </c>
      <c r="C50" s="782"/>
      <c r="D50" s="782"/>
      <c r="E50" s="782"/>
      <c r="F50" s="782"/>
      <c r="G50" s="782"/>
      <c r="H50" s="782"/>
      <c r="I50" s="782"/>
      <c r="J50" s="782"/>
      <c r="K50" s="782"/>
      <c r="L50" s="782"/>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520</v>
      </c>
      <c r="D52" s="135" t="str">
        <f>IF($B29&lt;&gt;"",$B29,"")</f>
        <v>Residential</v>
      </c>
      <c r="E52" s="135" t="str">
        <f>IF($B30&lt;&gt;"",$B30,"")</f>
        <v>GS&lt;50 kW</v>
      </c>
      <c r="F52" s="135" t="str">
        <f>IF($B31&lt;&gt;"",$B31,"")</f>
        <v/>
      </c>
      <c r="G52" s="135" t="str">
        <f>IF($B32&lt;&gt;"",$B32,"")</f>
        <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f>D31</f>
        <v>0</v>
      </c>
      <c r="G53" s="576">
        <f>D32</f>
        <v>0</v>
      </c>
      <c r="H53" s="576">
        <f>D33</f>
        <v>0</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0</v>
      </c>
      <c r="E72" s="156">
        <f>'5.  2015-2020 LRAM'!Z572</f>
        <v>0</v>
      </c>
      <c r="F72" s="156">
        <f>'5.  2015-2020 LRAM'!AA572</f>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0</v>
      </c>
      <c r="E75" s="156">
        <f>'5.  2015-2020 LRAM'!Z756</f>
        <v>0</v>
      </c>
      <c r="F75" s="156">
        <f>'5.  2015-2020 LRAM'!AA756</f>
        <v>0</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0</v>
      </c>
      <c r="U75" s="152"/>
      <c r="V75" s="153"/>
    </row>
    <row r="76" spans="2:22" s="163" customFormat="1" ht="16.5"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c r="B81" s="154" t="s">
        <v>233</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Charges'!I237</f>
        <v>0</v>
      </c>
      <c r="E84" s="679">
        <f>'6.  Carrying Charges'!J237</f>
        <v>0</v>
      </c>
      <c r="F84" s="679">
        <f>'6.  Carrying Charges'!K237</f>
        <v>0</v>
      </c>
      <c r="G84" s="679">
        <f>'6.  Carrying Charges'!L237</f>
        <v>0</v>
      </c>
      <c r="H84" s="679">
        <f>'6.  Carrying Charges'!M237</f>
        <v>0</v>
      </c>
      <c r="I84" s="679">
        <f>'6.  Carrying Charges'!N237</f>
        <v>0</v>
      </c>
      <c r="J84" s="679">
        <f>'6.  Carrying Charges'!O237</f>
        <v>0</v>
      </c>
      <c r="K84" s="679">
        <f>'6.  Carrying Charges'!P237</f>
        <v>0</v>
      </c>
      <c r="L84" s="679">
        <f>'6.  Carrying Charges'!Q237</f>
        <v>0</v>
      </c>
      <c r="M84" s="679">
        <f>'6.  Carrying Charges'!R237</f>
        <v>0</v>
      </c>
      <c r="N84" s="679">
        <f>'6.  Carrying Charges'!S237</f>
        <v>0</v>
      </c>
      <c r="O84" s="679">
        <f>'6.  Carrying Charges'!T237</f>
        <v>0</v>
      </c>
      <c r="P84" s="679">
        <f>'6.  Carrying Charges'!U237</f>
        <v>0</v>
      </c>
      <c r="Q84" s="679">
        <f>'6.  Carrying Charges'!V237</f>
        <v>0</v>
      </c>
      <c r="R84" s="680">
        <f>SUM(D84:Q84)</f>
        <v>0</v>
      </c>
      <c r="U84" s="152"/>
      <c r="V84" s="153"/>
    </row>
    <row r="85" spans="2:22" s="163" customFormat="1" ht="21.75" customHeight="1">
      <c r="B85" s="623" t="s">
        <v>240</v>
      </c>
      <c r="C85" s="624"/>
      <c r="D85" s="623">
        <f>SUM(D54:D82)+D84</f>
        <v>0</v>
      </c>
      <c r="E85" s="623">
        <f t="shared" ref="E85:P85" si="2">SUM(E54:E82)+E84</f>
        <v>0</v>
      </c>
      <c r="F85" s="623">
        <f t="shared" si="2"/>
        <v>0</v>
      </c>
      <c r="G85" s="623">
        <f t="shared" si="2"/>
        <v>0</v>
      </c>
      <c r="H85" s="623">
        <f t="shared" si="2"/>
        <v>0</v>
      </c>
      <c r="I85" s="623">
        <f t="shared" si="2"/>
        <v>0</v>
      </c>
      <c r="J85" s="623">
        <f t="shared" si="2"/>
        <v>0</v>
      </c>
      <c r="K85" s="623">
        <f t="shared" si="2"/>
        <v>0</v>
      </c>
      <c r="L85" s="623">
        <f t="shared" si="2"/>
        <v>0</v>
      </c>
      <c r="M85" s="623">
        <f t="shared" si="2"/>
        <v>0</v>
      </c>
      <c r="N85" s="623">
        <f t="shared" si="2"/>
        <v>0</v>
      </c>
      <c r="O85" s="623">
        <f t="shared" si="2"/>
        <v>0</v>
      </c>
      <c r="P85" s="623">
        <f t="shared" si="2"/>
        <v>0</v>
      </c>
      <c r="Q85" s="623">
        <f>SUM(Q54:Q82)+Q84</f>
        <v>0</v>
      </c>
      <c r="R85" s="623">
        <f>SUM(R54:R82)+R84</f>
        <v>0</v>
      </c>
      <c r="U85" s="152"/>
      <c r="V85" s="153"/>
    </row>
    <row r="86" spans="2:22" ht="20.25" customHeight="1">
      <c r="B86" s="453" t="s">
        <v>539</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540</v>
      </c>
      <c r="F89" s="589"/>
    </row>
    <row r="90" spans="2:22" s="549" customFormat="1" ht="27.75" hidden="1" customHeight="1">
      <c r="B90" s="570" t="s">
        <v>560</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LRAM'!Y199:AL199)</f>
        <v>0</v>
      </c>
      <c r="H93" s="556">
        <f>SUM('5.  2015-2020 LRAM'!Y382:AL382)</f>
        <v>0</v>
      </c>
      <c r="I93" s="557">
        <f>SUM('5.  2015-2020 LRAM'!Y565:AL565)</f>
        <v>0</v>
      </c>
      <c r="J93" s="556">
        <f>SUM('5.  2015-2020 LRAM'!Y748:AL748)</f>
        <v>0</v>
      </c>
      <c r="K93" s="556">
        <f>SUM('5.  2015-2020 LRAM'!Y931:AL931)</f>
        <v>0</v>
      </c>
      <c r="L93" s="556">
        <f>SUM('5.  2015-2020 LRAM'!Y1114:AL1114)</f>
        <v>0</v>
      </c>
      <c r="M93" s="556">
        <f>SUM(C93:L93)</f>
        <v>0</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LRAM'!Y200:AL200)</f>
        <v>0</v>
      </c>
      <c r="H94" s="556">
        <f>SUM('5.  2015-2020 LRAM'!Y383:AL383)</f>
        <v>0</v>
      </c>
      <c r="I94" s="557">
        <f>SUM('5.  2015-2020 LRAM'!Y566:AL566)</f>
        <v>0</v>
      </c>
      <c r="J94" s="556">
        <f>SUM('5.  2015-2020 LRAM'!Y749:AL749)</f>
        <v>0</v>
      </c>
      <c r="K94" s="556">
        <f>SUM('5.  2015-2020 LRAM'!Y932:AL932)</f>
        <v>0</v>
      </c>
      <c r="L94" s="556">
        <f>SUM('5.  2015-2020 LRAM'!Y1115:AL1115)</f>
        <v>0</v>
      </c>
      <c r="M94" s="556">
        <f>SUM(D94:L94)</f>
        <v>0</v>
      </c>
      <c r="T94" s="197"/>
      <c r="U94" s="197"/>
    </row>
    <row r="95" spans="2:22" s="90" customFormat="1" ht="23.25" hidden="1" customHeight="1">
      <c r="B95" s="198">
        <v>2013</v>
      </c>
      <c r="C95" s="559"/>
      <c r="D95" s="559"/>
      <c r="E95" s="557">
        <f>SUM('4.  2011-2014 LRAM'!Y390:AL390)</f>
        <v>0</v>
      </c>
      <c r="F95" s="557">
        <f>SUM('4.  2011-2014 LRAM'!Y519:AL519)</f>
        <v>0</v>
      </c>
      <c r="G95" s="557">
        <f>SUM('5.  2015-2020 LRAM'!Y201:AL201)</f>
        <v>0</v>
      </c>
      <c r="H95" s="556">
        <f>SUM('5.  2015-2020 LRAM'!Y384:AL384)</f>
        <v>0</v>
      </c>
      <c r="I95" s="557">
        <f>SUM('5.  2015-2020 LRAM'!Y567:AL567)</f>
        <v>0</v>
      </c>
      <c r="J95" s="556">
        <f>SUM('5.  2015-2020 LRAM'!Y750:AL750)</f>
        <v>0</v>
      </c>
      <c r="K95" s="556">
        <f>SUM('5.  2015-2020 LRAM'!Y933:AL933)</f>
        <v>0</v>
      </c>
      <c r="L95" s="556">
        <f>SUM('5.  2015-2020 LRAM'!Y1116:AL1116)</f>
        <v>0</v>
      </c>
      <c r="M95" s="556">
        <f>SUM(C95:L95)</f>
        <v>0</v>
      </c>
      <c r="T95" s="197"/>
      <c r="U95" s="197"/>
    </row>
    <row r="96" spans="2:22" s="90" customFormat="1" ht="23.25" hidden="1" customHeight="1">
      <c r="B96" s="198">
        <v>2014</v>
      </c>
      <c r="C96" s="559"/>
      <c r="D96" s="559"/>
      <c r="E96" s="559"/>
      <c r="F96" s="557">
        <f>SUM('4.  2011-2014 LRAM'!Y520:AL520)</f>
        <v>0</v>
      </c>
      <c r="G96" s="557">
        <f>SUM('5.  2015-2020 LRAM'!Y202:AL202)</f>
        <v>0</v>
      </c>
      <c r="H96" s="556">
        <f>SUM('5.  2015-2020 LRAM'!Y385:AL385)</f>
        <v>0</v>
      </c>
      <c r="I96" s="557">
        <f>SUM('5.  2015-2020 LRAM'!Y568:AL568)</f>
        <v>0</v>
      </c>
      <c r="J96" s="556">
        <f>SUM('5.  2015-2020 LRAM'!Y751:AL751)</f>
        <v>0</v>
      </c>
      <c r="K96" s="556">
        <f>SUM('5.  2015-2020 LRAM'!Y934:AL934)</f>
        <v>0</v>
      </c>
      <c r="L96" s="556">
        <f>SUM('5.  2015-2020 LRAM'!Y1117:AL1117)</f>
        <v>0</v>
      </c>
      <c r="M96" s="556">
        <f>SUM(F96:L96)</f>
        <v>0</v>
      </c>
      <c r="T96" s="197"/>
      <c r="U96" s="197"/>
    </row>
    <row r="97" spans="2:21" s="90" customFormat="1" ht="23.25" hidden="1" customHeight="1">
      <c r="B97" s="198">
        <v>2015</v>
      </c>
      <c r="C97" s="559"/>
      <c r="D97" s="559"/>
      <c r="E97" s="559"/>
      <c r="F97" s="559"/>
      <c r="G97" s="557">
        <f>SUM('5.  2015-2020 LRAM'!Y203:AL203)</f>
        <v>0</v>
      </c>
      <c r="H97" s="556">
        <f>SUM('5.  2015-2020 LRAM'!Y386:AL386)</f>
        <v>0</v>
      </c>
      <c r="I97" s="557">
        <f>SUM('5.  2015-2020 LRAM'!Y569:AL569)</f>
        <v>0</v>
      </c>
      <c r="J97" s="556">
        <f>SUM('5.  2015-2020 LRAM'!Y752:AL752)</f>
        <v>0</v>
      </c>
      <c r="K97" s="556">
        <f>SUM('5.  2015-2020 LRAM'!Y935:AL935)</f>
        <v>0</v>
      </c>
      <c r="L97" s="556">
        <f>SUM('5.  2015-2020 LRAM'!Y1118:AL1118)</f>
        <v>0</v>
      </c>
      <c r="M97" s="556">
        <f>SUM(G97:L97)</f>
        <v>0</v>
      </c>
      <c r="T97" s="197"/>
      <c r="U97" s="197"/>
    </row>
    <row r="98" spans="2:21" s="90" customFormat="1" ht="23.25" hidden="1" customHeight="1">
      <c r="B98" s="198">
        <v>2016</v>
      </c>
      <c r="C98" s="559"/>
      <c r="D98" s="559"/>
      <c r="E98" s="559"/>
      <c r="F98" s="559"/>
      <c r="G98" s="559"/>
      <c r="H98" s="556">
        <f>SUM('5.  2015-2020 LRAM'!Y387:AL387)</f>
        <v>0</v>
      </c>
      <c r="I98" s="557">
        <f>SUM('5.  2015-2020 LRAM'!Y570:AL570)</f>
        <v>0</v>
      </c>
      <c r="J98" s="556">
        <f>SUM('5.  2015-2020 LRAM'!Y753:AL753)</f>
        <v>0</v>
      </c>
      <c r="K98" s="556">
        <f>SUM('5.  2015-2020 LRAM'!Y936:AL936)</f>
        <v>0</v>
      </c>
      <c r="L98" s="556">
        <f>SUM('5.  2015-2020 LRAM'!Y1119:AL1119)</f>
        <v>0</v>
      </c>
      <c r="M98" s="556">
        <f>SUM(H98:L98)</f>
        <v>0</v>
      </c>
      <c r="T98" s="197"/>
      <c r="U98" s="197"/>
    </row>
    <row r="99" spans="2:21" s="90" customFormat="1" ht="23.25" hidden="1" customHeight="1">
      <c r="B99" s="198">
        <v>2017</v>
      </c>
      <c r="C99" s="559"/>
      <c r="D99" s="559"/>
      <c r="E99" s="559"/>
      <c r="F99" s="559"/>
      <c r="G99" s="559"/>
      <c r="H99" s="559"/>
      <c r="I99" s="556">
        <f>SUM('5.  2015-2020 LRAM'!Y571:AL571)</f>
        <v>0</v>
      </c>
      <c r="J99" s="556">
        <f>SUM('5.  2015-2020 LRAM'!Y754:AL754)</f>
        <v>0</v>
      </c>
      <c r="K99" s="556">
        <f>SUM('5.  2015-2020 LRAM'!Y937:AL937)</f>
        <v>0</v>
      </c>
      <c r="L99" s="556">
        <f>SUM('5.  2015-2020 LRAM'!Y1120:AL1120)</f>
        <v>0</v>
      </c>
      <c r="M99" s="556">
        <f>SUM(I99:L99)</f>
        <v>0</v>
      </c>
      <c r="T99" s="197"/>
      <c r="U99" s="197"/>
    </row>
    <row r="100" spans="2:21" s="90" customFormat="1" ht="23.25" hidden="1" customHeight="1">
      <c r="B100" s="198">
        <v>2018</v>
      </c>
      <c r="C100" s="559"/>
      <c r="D100" s="559"/>
      <c r="E100" s="559"/>
      <c r="F100" s="559"/>
      <c r="G100" s="559"/>
      <c r="H100" s="559"/>
      <c r="I100" s="559"/>
      <c r="J100" s="556">
        <f>SUM('5.  2015-2020 LRAM'!Y755:AL755)</f>
        <v>0</v>
      </c>
      <c r="K100" s="556">
        <f>SUM('5.  2015-2020 LRAM'!Y938:AL938)</f>
        <v>0</v>
      </c>
      <c r="L100" s="556">
        <f>SUM('5.  2015-2020 LRAM'!Y1121:AL1121)</f>
        <v>0</v>
      </c>
      <c r="M100" s="556">
        <f>SUM(J100:L100)</f>
        <v>0</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522</v>
      </c>
      <c r="C103" s="555">
        <f>C93</f>
        <v>0</v>
      </c>
      <c r="D103" s="556">
        <f>D93+D94</f>
        <v>0</v>
      </c>
      <c r="E103" s="556">
        <f>E93+E94+E95</f>
        <v>0</v>
      </c>
      <c r="F103" s="556">
        <f>F93+F94+F95+F96</f>
        <v>0</v>
      </c>
      <c r="G103" s="556">
        <f>G93+G94+G95+G96+G97</f>
        <v>0</v>
      </c>
      <c r="H103" s="556">
        <f>H93+H94+H95+H96+H97+H98</f>
        <v>0</v>
      </c>
      <c r="I103" s="556">
        <f>I93+I94+I95+I96+I97+I98+I99</f>
        <v>0</v>
      </c>
      <c r="J103" s="556">
        <f>J93+J94+J95+J96+J97+J98+J99+J100</f>
        <v>0</v>
      </c>
      <c r="K103" s="556">
        <f>K93+K94+K95+K96+K97+K98+K99+K100+K101</f>
        <v>0</v>
      </c>
      <c r="L103" s="556">
        <f>SUM(L93:L102)</f>
        <v>0</v>
      </c>
      <c r="M103" s="556">
        <f>SUM(M93:M102)</f>
        <v>0</v>
      </c>
      <c r="T103" s="199"/>
      <c r="U103" s="199"/>
    </row>
    <row r="104" spans="2:21" s="27" customFormat="1" ht="24.75" hidden="1" customHeight="1">
      <c r="B104" s="572" t="s">
        <v>521</v>
      </c>
      <c r="C104" s="554">
        <f>'4.  2011-2014 LRAM'!AM132</f>
        <v>0</v>
      </c>
      <c r="D104" s="554">
        <f>'4.  2011-2014 LRAM'!AM262</f>
        <v>0</v>
      </c>
      <c r="E104" s="554">
        <f>'4.  2011-2014 LRAM'!AM392</f>
        <v>0</v>
      </c>
      <c r="F104" s="554">
        <f>'4.  2011-2014 LRAM'!AM522</f>
        <v>0</v>
      </c>
      <c r="G104" s="554">
        <f>'5.  2015-2020 LRAM'!AM205</f>
        <v>0</v>
      </c>
      <c r="H104" s="554">
        <f>'5.  2015-2020 LRAM'!AM389</f>
        <v>0</v>
      </c>
      <c r="I104" s="554">
        <f>'5.  2015-2020 LRAM'!AM573</f>
        <v>0</v>
      </c>
      <c r="J104" s="554">
        <f>'5.  2015-2020 LRAM'!AM757</f>
        <v>0</v>
      </c>
      <c r="K104" s="554">
        <f>'5.  2015-2020 LRAM'!AM941</f>
        <v>0</v>
      </c>
      <c r="L104" s="554">
        <f>'5.  2015-2020 LRAM'!AM1125</f>
        <v>0</v>
      </c>
      <c r="M104" s="556">
        <f>SUM(C104:L104)</f>
        <v>0</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0</v>
      </c>
      <c r="I105" s="554">
        <f>'6.  Carrying Charges'!W117</f>
        <v>0</v>
      </c>
      <c r="J105" s="554">
        <f>'6.  Carrying Charges'!W132</f>
        <v>0</v>
      </c>
      <c r="K105" s="554">
        <f>'6.  Carrying Charges'!W147</f>
        <v>0</v>
      </c>
      <c r="L105" s="554">
        <f>'6.  Carrying Charges'!W162</f>
        <v>0</v>
      </c>
      <c r="M105" s="556">
        <f>SUM(C105:L105)</f>
        <v>0</v>
      </c>
    </row>
    <row r="106" spans="2:21" ht="23.25" hidden="1" customHeight="1">
      <c r="B106" s="571" t="s">
        <v>26</v>
      </c>
      <c r="C106" s="554">
        <f>C103-C104+C105</f>
        <v>0</v>
      </c>
      <c r="D106" s="554">
        <f t="shared" ref="D106:J106" si="3">D103-D104+D105</f>
        <v>0</v>
      </c>
      <c r="E106" s="554">
        <f t="shared" si="3"/>
        <v>0</v>
      </c>
      <c r="F106" s="554">
        <f t="shared" si="3"/>
        <v>0</v>
      </c>
      <c r="G106" s="554">
        <f t="shared" si="3"/>
        <v>0</v>
      </c>
      <c r="H106" s="554">
        <f t="shared" si="3"/>
        <v>0</v>
      </c>
      <c r="I106" s="554">
        <f t="shared" si="3"/>
        <v>0</v>
      </c>
      <c r="J106" s="554">
        <f t="shared" si="3"/>
        <v>0</v>
      </c>
      <c r="K106" s="554">
        <f>K103-K104+K105</f>
        <v>0</v>
      </c>
      <c r="L106" s="554">
        <f>L103-L104+L105</f>
        <v>0</v>
      </c>
      <c r="M106" s="554">
        <f>M103-M104+M105</f>
        <v>0</v>
      </c>
    </row>
    <row r="107" spans="2:21" ht="15.6" hidden="1" customHeight="1"/>
    <row r="108" spans="2:21">
      <c r="B108" s="589" t="s">
        <v>529</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77</xdr:row>
                    <xdr:rowOff>76200</xdr:rowOff>
                  </from>
                  <to>
                    <xdr:col>2</xdr:col>
                    <xdr:colOff>1381125</xdr:colOff>
                    <xdr:row>79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9" zoomScaleNormal="100" workbookViewId="0">
      <selection activeCell="E16" sqref="E16"/>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7" t="s">
        <v>171</v>
      </c>
      <c r="C14" s="126" t="s">
        <v>175</v>
      </c>
    </row>
    <row r="15" spans="2:3" ht="26.25" customHeight="1" thickBot="1">
      <c r="C15" s="128" t="s">
        <v>407</v>
      </c>
    </row>
    <row r="16" spans="2:3" ht="27" customHeight="1" thickBot="1">
      <c r="C16" s="569" t="s">
        <v>554</v>
      </c>
    </row>
    <row r="19" spans="2:8" ht="15.75">
      <c r="B19" s="537" t="s">
        <v>625</v>
      </c>
    </row>
    <row r="20" spans="2:8" ht="13.5" customHeight="1"/>
    <row r="21" spans="2:8" ht="41.1" customHeight="1">
      <c r="B21" s="782" t="s">
        <v>684</v>
      </c>
      <c r="C21" s="782"/>
      <c r="D21" s="782"/>
      <c r="E21" s="782"/>
      <c r="F21" s="782"/>
      <c r="G21" s="782"/>
      <c r="H21" s="782"/>
    </row>
    <row r="23" spans="2:8" s="609" customFormat="1" ht="15.75">
      <c r="B23" s="619" t="s">
        <v>549</v>
      </c>
      <c r="C23" s="619" t="s">
        <v>564</v>
      </c>
      <c r="D23" s="619" t="s">
        <v>548</v>
      </c>
      <c r="E23" s="789" t="s">
        <v>34</v>
      </c>
      <c r="F23" s="790"/>
      <c r="G23" s="789" t="s">
        <v>547</v>
      </c>
      <c r="H23" s="790"/>
    </row>
    <row r="24" spans="2:8">
      <c r="B24" s="608">
        <v>1</v>
      </c>
      <c r="C24" s="644"/>
      <c r="D24" s="607"/>
      <c r="E24" s="787"/>
      <c r="F24" s="788"/>
      <c r="G24" s="791"/>
      <c r="H24" s="792"/>
    </row>
    <row r="25" spans="2:8">
      <c r="B25" s="608">
        <v>2</v>
      </c>
      <c r="C25" s="644"/>
      <c r="D25" s="607"/>
      <c r="E25" s="787"/>
      <c r="F25" s="788"/>
      <c r="G25" s="791"/>
      <c r="H25" s="792"/>
    </row>
    <row r="26" spans="2:8">
      <c r="B26" s="608">
        <v>3</v>
      </c>
      <c r="C26" s="644"/>
      <c r="D26" s="607"/>
      <c r="E26" s="787"/>
      <c r="F26" s="788"/>
      <c r="G26" s="791"/>
      <c r="H26" s="792"/>
    </row>
    <row r="27" spans="2:8">
      <c r="B27" s="608">
        <v>4</v>
      </c>
      <c r="C27" s="644"/>
      <c r="D27" s="607"/>
      <c r="E27" s="787"/>
      <c r="F27" s="788"/>
      <c r="G27" s="791"/>
      <c r="H27" s="792"/>
    </row>
    <row r="28" spans="2:8">
      <c r="B28" s="608">
        <v>5</v>
      </c>
      <c r="C28" s="644"/>
      <c r="D28" s="607"/>
      <c r="E28" s="787"/>
      <c r="F28" s="788"/>
      <c r="G28" s="791"/>
      <c r="H28" s="792"/>
    </row>
    <row r="29" spans="2:8">
      <c r="B29" s="608">
        <v>6</v>
      </c>
      <c r="C29" s="644"/>
      <c r="D29" s="607"/>
      <c r="E29" s="787"/>
      <c r="F29" s="788"/>
      <c r="G29" s="791"/>
      <c r="H29" s="792"/>
    </row>
    <row r="30" spans="2:8">
      <c r="B30" s="608">
        <v>7</v>
      </c>
      <c r="C30" s="644"/>
      <c r="D30" s="607"/>
      <c r="E30" s="787"/>
      <c r="F30" s="788"/>
      <c r="G30" s="791"/>
      <c r="H30" s="792"/>
    </row>
    <row r="31" spans="2:8">
      <c r="B31" s="608">
        <v>8</v>
      </c>
      <c r="C31" s="644"/>
      <c r="D31" s="607"/>
      <c r="E31" s="787"/>
      <c r="F31" s="788"/>
      <c r="G31" s="791"/>
      <c r="H31" s="792"/>
    </row>
    <row r="32" spans="2:8">
      <c r="B32" s="608">
        <v>9</v>
      </c>
      <c r="C32" s="644"/>
      <c r="D32" s="607"/>
      <c r="E32" s="787"/>
      <c r="F32" s="788"/>
      <c r="G32" s="791"/>
      <c r="H32" s="792"/>
    </row>
    <row r="33" spans="2:8">
      <c r="B33" s="608">
        <v>10</v>
      </c>
      <c r="C33" s="644"/>
      <c r="D33" s="607"/>
      <c r="E33" s="787"/>
      <c r="F33" s="788"/>
      <c r="G33" s="791"/>
      <c r="H33" s="792"/>
    </row>
    <row r="34" spans="2:8">
      <c r="B34" s="608" t="s">
        <v>481</v>
      </c>
      <c r="C34" s="644"/>
      <c r="D34" s="607"/>
      <c r="E34" s="787"/>
      <c r="F34" s="788"/>
      <c r="G34" s="791"/>
      <c r="H34" s="792"/>
    </row>
    <row r="36" spans="2:8" ht="30.75" customHeight="1">
      <c r="B36" s="537" t="s">
        <v>621</v>
      </c>
    </row>
    <row r="37" spans="2:8" ht="23.25" customHeight="1">
      <c r="B37" s="568" t="s">
        <v>626</v>
      </c>
      <c r="C37" s="605"/>
      <c r="D37" s="605"/>
      <c r="E37" s="605"/>
      <c r="F37" s="605"/>
      <c r="G37" s="605"/>
      <c r="H37" s="605"/>
    </row>
    <row r="39" spans="2:8" s="90" customFormat="1" ht="15.75">
      <c r="B39" s="619" t="s">
        <v>549</v>
      </c>
      <c r="C39" s="619" t="s">
        <v>564</v>
      </c>
      <c r="D39" s="619" t="s">
        <v>548</v>
      </c>
      <c r="E39" s="789" t="s">
        <v>34</v>
      </c>
      <c r="F39" s="790"/>
      <c r="G39" s="789" t="s">
        <v>547</v>
      </c>
      <c r="H39" s="790"/>
    </row>
    <row r="40" spans="2:8">
      <c r="B40" s="608">
        <v>1</v>
      </c>
      <c r="C40" s="644"/>
      <c r="D40" s="607"/>
      <c r="E40" s="787"/>
      <c r="F40" s="788"/>
      <c r="G40" s="791"/>
      <c r="H40" s="792"/>
    </row>
    <row r="41" spans="2:8">
      <c r="B41" s="608">
        <v>2</v>
      </c>
      <c r="C41" s="644"/>
      <c r="D41" s="607"/>
      <c r="E41" s="787"/>
      <c r="F41" s="788"/>
      <c r="G41" s="791"/>
      <c r="H41" s="792"/>
    </row>
    <row r="42" spans="2:8">
      <c r="B42" s="608">
        <v>3</v>
      </c>
      <c r="C42" s="644"/>
      <c r="D42" s="607"/>
      <c r="E42" s="787"/>
      <c r="F42" s="788"/>
      <c r="G42" s="791"/>
      <c r="H42" s="792"/>
    </row>
    <row r="43" spans="2:8">
      <c r="B43" s="608">
        <v>4</v>
      </c>
      <c r="C43" s="644"/>
      <c r="D43" s="607"/>
      <c r="E43" s="787"/>
      <c r="F43" s="788"/>
      <c r="G43" s="791"/>
      <c r="H43" s="792"/>
    </row>
    <row r="44" spans="2:8">
      <c r="B44" s="608">
        <v>5</v>
      </c>
      <c r="C44" s="644"/>
      <c r="D44" s="607"/>
      <c r="E44" s="787"/>
      <c r="F44" s="788"/>
      <c r="G44" s="791"/>
      <c r="H44" s="792"/>
    </row>
    <row r="45" spans="2:8">
      <c r="B45" s="608">
        <v>6</v>
      </c>
      <c r="C45" s="644"/>
      <c r="D45" s="607"/>
      <c r="E45" s="787"/>
      <c r="F45" s="788"/>
      <c r="G45" s="791"/>
      <c r="H45" s="792"/>
    </row>
    <row r="46" spans="2:8">
      <c r="B46" s="608">
        <v>7</v>
      </c>
      <c r="C46" s="644"/>
      <c r="D46" s="607"/>
      <c r="E46" s="787"/>
      <c r="F46" s="788"/>
      <c r="G46" s="791"/>
      <c r="H46" s="792"/>
    </row>
    <row r="47" spans="2:8">
      <c r="B47" s="608">
        <v>8</v>
      </c>
      <c r="C47" s="644"/>
      <c r="D47" s="607"/>
      <c r="E47" s="787"/>
      <c r="F47" s="788"/>
      <c r="G47" s="791"/>
      <c r="H47" s="792"/>
    </row>
    <row r="48" spans="2:8">
      <c r="B48" s="608">
        <v>9</v>
      </c>
      <c r="C48" s="644"/>
      <c r="D48" s="607"/>
      <c r="E48" s="787"/>
      <c r="F48" s="788"/>
      <c r="G48" s="791"/>
      <c r="H48" s="792"/>
    </row>
    <row r="49" spans="2:8">
      <c r="B49" s="608">
        <v>10</v>
      </c>
      <c r="C49" s="644"/>
      <c r="D49" s="607"/>
      <c r="E49" s="787"/>
      <c r="F49" s="788"/>
      <c r="G49" s="791"/>
      <c r="H49" s="792"/>
    </row>
    <row r="50" spans="2:8">
      <c r="B50" s="608" t="s">
        <v>481</v>
      </c>
      <c r="C50" s="644"/>
      <c r="D50" s="607"/>
      <c r="E50" s="787"/>
      <c r="F50" s="788"/>
      <c r="G50" s="791"/>
      <c r="H50" s="792"/>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zoomScale="85" zoomScaleNormal="85" workbookViewId="0">
      <selection activeCell="F36" sqref="F36"/>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407</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554</v>
      </c>
      <c r="P7" s="105"/>
      <c r="Q7" s="105"/>
    </row>
    <row r="8" spans="2:17" s="104" customFormat="1" ht="30" customHeight="1">
      <c r="D8" s="574"/>
      <c r="P8" s="105"/>
      <c r="Q8" s="105"/>
    </row>
    <row r="9" spans="2:17" s="2" customFormat="1" ht="24.75" customHeight="1">
      <c r="B9" s="118" t="s">
        <v>412</v>
      </c>
      <c r="C9" s="17"/>
      <c r="D9" s="455"/>
    </row>
    <row r="10" spans="2:17" s="17" customFormat="1" ht="16.5" customHeight="1"/>
    <row r="11" spans="2:17" s="17" customFormat="1" ht="36.75" customHeight="1">
      <c r="B11" s="793" t="s">
        <v>762</v>
      </c>
      <c r="C11" s="793"/>
      <c r="D11" s="793"/>
      <c r="E11" s="793"/>
      <c r="F11" s="793"/>
      <c r="G11" s="793"/>
      <c r="H11" s="793"/>
      <c r="I11" s="793"/>
      <c r="J11" s="793"/>
      <c r="K11" s="793"/>
      <c r="L11" s="793"/>
      <c r="M11" s="793"/>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
      </c>
      <c r="G13" s="243" t="str">
        <f>'1.  LRAMVA Summary'!G52</f>
        <v/>
      </c>
      <c r="H13" s="243" t="str">
        <f>'1.  LRAMVA Summary'!H52</f>
        <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f>'1.  LRAMVA Summary'!F53</f>
        <v>0</v>
      </c>
      <c r="G14" s="579">
        <f>'1.  LRAMVA Summary'!G53</f>
        <v>0</v>
      </c>
      <c r="H14" s="579">
        <f>'1.  LRAMVA Summary'!H53</f>
        <v>0</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0</v>
      </c>
      <c r="D15" s="451"/>
      <c r="E15" s="451"/>
      <c r="F15" s="451"/>
      <c r="G15" s="451"/>
      <c r="H15" s="451"/>
      <c r="I15" s="451"/>
      <c r="J15" s="451"/>
      <c r="K15" s="451"/>
      <c r="L15" s="451"/>
      <c r="M15" s="451"/>
      <c r="N15" s="451"/>
      <c r="O15" s="451"/>
      <c r="P15" s="452"/>
      <c r="Q15" s="452"/>
    </row>
    <row r="16" spans="2:17" s="456" customFormat="1" ht="15.75" customHeight="1">
      <c r="B16" s="461" t="s">
        <v>28</v>
      </c>
      <c r="C16" s="626">
        <f>SUM(D16:Q16)</f>
        <v>0</v>
      </c>
      <c r="D16" s="450"/>
      <c r="E16" s="450"/>
      <c r="F16" s="450"/>
      <c r="G16" s="450"/>
      <c r="H16" s="450"/>
      <c r="I16" s="450"/>
      <c r="J16" s="450"/>
      <c r="K16" s="452"/>
      <c r="L16" s="452"/>
      <c r="M16" s="452"/>
      <c r="N16" s="452"/>
      <c r="O16" s="452"/>
      <c r="P16" s="452"/>
      <c r="Q16" s="452"/>
    </row>
    <row r="17" spans="2:17" s="17" customFormat="1" ht="15.75" customHeight="1"/>
    <row r="18" spans="2:17" s="25" customFormat="1" ht="15.75" customHeight="1">
      <c r="B18" s="191" t="s">
        <v>452</v>
      </c>
      <c r="C18" s="192"/>
      <c r="D18" s="192">
        <f t="shared" ref="D18:E18" si="0">IF(D14="kw",HLOOKUP(D14,D14:D16,3,FALSE),HLOOKUP(D14,D14:D16,2,FALSE))</f>
        <v>0</v>
      </c>
      <c r="E18" s="192">
        <f t="shared" si="0"/>
        <v>0</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678</v>
      </c>
      <c r="C20" s="453"/>
      <c r="D20" s="454"/>
    </row>
    <row r="21" spans="2:17" s="438" customFormat="1" ht="21" customHeight="1">
      <c r="B21" s="460" t="s">
        <v>367</v>
      </c>
      <c r="C21" s="453" t="s">
        <v>414</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413</v>
      </c>
      <c r="C24" s="118"/>
      <c r="D24" s="455"/>
    </row>
    <row r="25" spans="2:17" s="2" customFormat="1" ht="15.75" customHeight="1">
      <c r="D25" s="20"/>
    </row>
    <row r="26" spans="2:17" s="2" customFormat="1" ht="42" customHeight="1">
      <c r="B26" s="793" t="s">
        <v>762</v>
      </c>
      <c r="C26" s="793"/>
      <c r="D26" s="793"/>
      <c r="E26" s="793"/>
      <c r="F26" s="793"/>
      <c r="G26" s="793"/>
      <c r="H26" s="793"/>
      <c r="I26" s="793"/>
      <c r="J26" s="793"/>
      <c r="K26" s="793"/>
      <c r="L26" s="793"/>
      <c r="M26" s="793"/>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
      </c>
      <c r="G28" s="243" t="str">
        <f>'1.  LRAMVA Summary'!G52</f>
        <v/>
      </c>
      <c r="H28" s="243" t="str">
        <f>'1.  LRAMVA Summary'!H52</f>
        <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f>'1.  LRAMVA Summary'!F53</f>
        <v>0</v>
      </c>
      <c r="G29" s="579">
        <f>'1.  LRAMVA Summary'!G53</f>
        <v>0</v>
      </c>
      <c r="H29" s="579">
        <f>'1.  LRAMVA Summary'!H53</f>
        <v>0</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0</v>
      </c>
      <c r="D30" s="462"/>
      <c r="E30" s="462"/>
      <c r="F30" s="462"/>
      <c r="G30" s="462"/>
      <c r="H30" s="462"/>
      <c r="I30" s="462"/>
      <c r="J30" s="462"/>
      <c r="K30" s="462"/>
      <c r="L30" s="462"/>
      <c r="M30" s="462"/>
      <c r="N30" s="462"/>
      <c r="O30" s="462"/>
      <c r="P30" s="462"/>
      <c r="Q30" s="452"/>
    </row>
    <row r="31" spans="2:17" s="463" customFormat="1" ht="15" customHeight="1">
      <c r="B31" s="461" t="s">
        <v>28</v>
      </c>
      <c r="C31" s="626">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452</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678</v>
      </c>
      <c r="C35" s="453"/>
      <c r="D35" s="454"/>
      <c r="E35" s="93"/>
      <c r="F35" s="93"/>
      <c r="G35" s="93"/>
      <c r="H35" s="93"/>
      <c r="I35" s="93"/>
      <c r="J35" s="93"/>
      <c r="K35" s="93"/>
      <c r="L35" s="93"/>
      <c r="M35" s="93"/>
      <c r="N35" s="93"/>
      <c r="O35" s="93"/>
      <c r="P35" s="93"/>
      <c r="Q35" s="93"/>
    </row>
    <row r="36" spans="2:32" s="438" customFormat="1" ht="21" customHeight="1">
      <c r="B36" s="460" t="s">
        <v>367</v>
      </c>
      <c r="C36" s="453" t="s">
        <v>414</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454</v>
      </c>
      <c r="C39" s="35"/>
      <c r="D39" s="34"/>
      <c r="E39" s="39"/>
      <c r="F39" s="40"/>
    </row>
    <row r="40" spans="2:32" s="70" customFormat="1" ht="39" customHeight="1">
      <c r="B40" s="793" t="s">
        <v>619</v>
      </c>
      <c r="C40" s="793"/>
      <c r="D40" s="793"/>
      <c r="E40" s="793"/>
      <c r="F40" s="793"/>
      <c r="G40" s="793"/>
      <c r="H40" s="793"/>
      <c r="I40" s="793"/>
      <c r="J40" s="793"/>
      <c r="K40" s="793"/>
      <c r="L40" s="793"/>
      <c r="M40" s="793"/>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616</v>
      </c>
      <c r="D42" s="243" t="str">
        <f>'1.  LRAMVA Summary'!D52</f>
        <v>Residential</v>
      </c>
      <c r="E42" s="243" t="str">
        <f>'1.  LRAMVA Summary'!E52</f>
        <v>GS&lt;50 kW</v>
      </c>
      <c r="F42" s="243" t="str">
        <f>'1.  LRAMVA Summary'!F52</f>
        <v/>
      </c>
      <c r="G42" s="243" t="str">
        <f>'1.  LRAMVA Summary'!G52</f>
        <v/>
      </c>
      <c r="H42" s="243" t="str">
        <f>'1.  LRAMVA Summary'!H52</f>
        <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f>'1.  LRAMVA Summary'!F53</f>
        <v>0</v>
      </c>
      <c r="G43" s="583">
        <f>'1.  LRAMVA Summary'!G53</f>
        <v>0</v>
      </c>
      <c r="H43" s="583">
        <f>'1.  LRAMVA Summary'!H53</f>
        <v>0</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4"/>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539</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zoomScale="90" zoomScaleNormal="90" workbookViewId="0">
      <pane ySplit="14" topLeftCell="A15" activePane="bottomLeft" state="frozen"/>
      <selection pane="bottomLeft" activeCell="D136" sqref="D136"/>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794" t="s">
        <v>171</v>
      </c>
      <c r="C4" s="85" t="s">
        <v>175</v>
      </c>
      <c r="D4" s="85"/>
      <c r="E4" s="49"/>
    </row>
    <row r="5" spans="1:26" s="18" customFormat="1" ht="26.25" hidden="1" customHeight="1" outlineLevel="1" thickBot="1">
      <c r="A5" s="4"/>
      <c r="B5" s="794"/>
      <c r="C5" s="86" t="s">
        <v>172</v>
      </c>
      <c r="D5" s="86"/>
      <c r="E5" s="49"/>
    </row>
    <row r="6" spans="1:26" ht="26.25" hidden="1" customHeight="1" outlineLevel="1" thickBot="1">
      <c r="B6" s="794"/>
      <c r="C6" s="800" t="s">
        <v>554</v>
      </c>
      <c r="D6" s="801"/>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530</v>
      </c>
      <c r="C8" s="594" t="s">
        <v>483</v>
      </c>
      <c r="D8" s="593"/>
      <c r="M8" s="6"/>
      <c r="N8" s="6"/>
      <c r="O8" s="6"/>
      <c r="P8" s="6"/>
      <c r="Q8" s="6"/>
      <c r="R8" s="6"/>
      <c r="S8" s="6"/>
      <c r="T8" s="6"/>
      <c r="U8" s="6"/>
      <c r="V8" s="6"/>
      <c r="W8" s="6"/>
      <c r="X8" s="6"/>
      <c r="Y8" s="6"/>
      <c r="Z8" s="6"/>
    </row>
    <row r="9" spans="1:26" s="18" customFormat="1" ht="19.5" hidden="1" customHeight="1" outlineLevel="1">
      <c r="A9" s="4"/>
      <c r="B9" s="540"/>
      <c r="C9" s="594" t="s">
        <v>531</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484</v>
      </c>
      <c r="O11" s="552"/>
    </row>
    <row r="12" spans="1:26" ht="58.5" customHeight="1">
      <c r="B12" s="802" t="s">
        <v>627</v>
      </c>
      <c r="C12" s="802"/>
      <c r="D12" s="802"/>
      <c r="E12" s="802"/>
      <c r="F12" s="802"/>
      <c r="G12" s="802"/>
      <c r="H12" s="802"/>
      <c r="I12" s="802"/>
      <c r="J12" s="802"/>
      <c r="K12" s="802"/>
      <c r="L12" s="802"/>
      <c r="M12" s="802"/>
      <c r="N12" s="802"/>
      <c r="O12" s="802"/>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566</v>
      </c>
      <c r="E14" s="472" t="s">
        <v>567</v>
      </c>
      <c r="F14" s="472" t="s">
        <v>568</v>
      </c>
      <c r="G14" s="472" t="s">
        <v>569</v>
      </c>
      <c r="H14" s="472" t="s">
        <v>570</v>
      </c>
      <c r="I14" s="472" t="s">
        <v>571</v>
      </c>
      <c r="J14" s="472" t="s">
        <v>572</v>
      </c>
      <c r="K14" s="472" t="s">
        <v>573</v>
      </c>
      <c r="L14" s="472" t="s">
        <v>574</v>
      </c>
      <c r="M14" s="472" t="s">
        <v>575</v>
      </c>
      <c r="N14" s="472" t="s">
        <v>576</v>
      </c>
      <c r="O14" s="472" t="s">
        <v>577</v>
      </c>
      <c r="P14" s="7"/>
    </row>
    <row r="15" spans="1:26" s="7" customFormat="1" ht="18.75" customHeight="1">
      <c r="B15" s="473" t="s">
        <v>188</v>
      </c>
      <c r="C15" s="795"/>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562</v>
      </c>
      <c r="C16" s="796"/>
      <c r="D16" s="477"/>
      <c r="E16" s="477"/>
      <c r="F16" s="477"/>
      <c r="G16" s="477"/>
      <c r="H16" s="477"/>
      <c r="I16" s="477"/>
      <c r="J16" s="477"/>
      <c r="K16" s="477"/>
      <c r="L16" s="477"/>
      <c r="M16" s="477"/>
      <c r="N16" s="477"/>
      <c r="O16" s="478"/>
    </row>
    <row r="17" spans="1:15" s="111" customFormat="1" ht="17.25" customHeight="1">
      <c r="B17" s="479" t="s">
        <v>563</v>
      </c>
      <c r="C17" s="797"/>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80" t="str">
        <f>'1.  LRAMVA Summary'!B29</f>
        <v>Residential</v>
      </c>
      <c r="C18" s="798" t="str">
        <f>'2. LRAMVA Threshold'!D43</f>
        <v>kWh</v>
      </c>
      <c r="D18" s="46"/>
      <c r="E18" s="46"/>
      <c r="F18" s="46"/>
      <c r="G18" s="46"/>
      <c r="H18" s="46"/>
      <c r="I18" s="46"/>
      <c r="J18" s="46"/>
      <c r="K18" s="46"/>
      <c r="L18" s="46"/>
      <c r="M18" s="46"/>
      <c r="N18" s="46"/>
      <c r="O18" s="69"/>
    </row>
    <row r="19" spans="1:15" s="7" customFormat="1" ht="15" customHeight="1" outlineLevel="1">
      <c r="B19" s="536" t="s">
        <v>514</v>
      </c>
      <c r="C19" s="796"/>
      <c r="D19" s="46"/>
      <c r="E19" s="46"/>
      <c r="F19" s="46"/>
      <c r="G19" s="46"/>
      <c r="H19" s="46"/>
      <c r="I19" s="46"/>
      <c r="J19" s="46"/>
      <c r="K19" s="46"/>
      <c r="L19" s="46"/>
      <c r="M19" s="46"/>
      <c r="N19" s="46"/>
      <c r="O19" s="69"/>
    </row>
    <row r="20" spans="1:15" s="7" customFormat="1" ht="15" customHeight="1" outlineLevel="1">
      <c r="B20" s="536" t="s">
        <v>515</v>
      </c>
      <c r="C20" s="796"/>
      <c r="D20" s="46"/>
      <c r="E20" s="46"/>
      <c r="F20" s="46"/>
      <c r="G20" s="46"/>
      <c r="H20" s="46"/>
      <c r="I20" s="46"/>
      <c r="J20" s="46"/>
      <c r="K20" s="46"/>
      <c r="L20" s="46"/>
      <c r="M20" s="46"/>
      <c r="N20" s="46"/>
      <c r="O20" s="69"/>
    </row>
    <row r="21" spans="1:15" s="7" customFormat="1" ht="15" customHeight="1" outlineLevel="1">
      <c r="B21" s="536" t="s">
        <v>491</v>
      </c>
      <c r="C21" s="796"/>
      <c r="D21" s="46"/>
      <c r="E21" s="46"/>
      <c r="F21" s="46"/>
      <c r="G21" s="46"/>
      <c r="H21" s="46"/>
      <c r="I21" s="46"/>
      <c r="J21" s="46"/>
      <c r="K21" s="46"/>
      <c r="L21" s="46"/>
      <c r="M21" s="46"/>
      <c r="N21" s="46"/>
      <c r="O21" s="69"/>
    </row>
    <row r="22" spans="1:15" s="7" customFormat="1" ht="14.25" customHeight="1">
      <c r="B22" s="536" t="s">
        <v>516</v>
      </c>
      <c r="C22" s="799"/>
      <c r="D22" s="65">
        <f>SUM(D18:D21)</f>
        <v>0</v>
      </c>
      <c r="E22" s="65">
        <f>SUM(E18:E21)</f>
        <v>0</v>
      </c>
      <c r="F22" s="65">
        <f>SUM(F18:F21)</f>
        <v>0</v>
      </c>
      <c r="G22" s="65">
        <f t="shared" ref="G22:N22" si="2">SUM(G18:G21)</f>
        <v>0</v>
      </c>
      <c r="H22" s="65">
        <f t="shared" si="2"/>
        <v>0</v>
      </c>
      <c r="I22" s="65">
        <f t="shared" si="2"/>
        <v>0</v>
      </c>
      <c r="J22" s="65">
        <f t="shared" si="2"/>
        <v>0</v>
      </c>
      <c r="K22" s="65">
        <f t="shared" si="2"/>
        <v>0</v>
      </c>
      <c r="L22" s="65">
        <f t="shared" si="2"/>
        <v>0</v>
      </c>
      <c r="M22" s="65">
        <f t="shared" si="2"/>
        <v>0</v>
      </c>
      <c r="N22" s="65">
        <f t="shared" si="2"/>
        <v>0</v>
      </c>
      <c r="O22" s="76"/>
    </row>
    <row r="23" spans="1:15" s="63" customFormat="1">
      <c r="A23" s="62"/>
      <c r="B23" s="492" t="s">
        <v>517</v>
      </c>
      <c r="C23" s="482"/>
      <c r="D23" s="483"/>
      <c r="E23" s="484">
        <f>ROUND(SUM(D22*E16+E22*E17)/12,4)</f>
        <v>0</v>
      </c>
      <c r="F23" s="484">
        <f>ROUND(SUM(E22*F16+F22*F17)/12,4)</f>
        <v>0</v>
      </c>
      <c r="G23" s="484">
        <f>ROUND(SUM(F22*G16+G22*G17)/12,4)</f>
        <v>0</v>
      </c>
      <c r="H23" s="484">
        <f>ROUND(SUM(G22*H16+H22*H17)/12,4)</f>
        <v>0</v>
      </c>
      <c r="I23" s="484">
        <f>ROUND(SUM(H22*I16+I22*I17)/12,4)</f>
        <v>0</v>
      </c>
      <c r="J23" s="484">
        <f t="shared" ref="J23:N23" si="3">ROUND(SUM(I22*J16+J22*J17)/12,4)</f>
        <v>0</v>
      </c>
      <c r="K23" s="484">
        <f t="shared" si="3"/>
        <v>0</v>
      </c>
      <c r="L23" s="484">
        <f t="shared" si="3"/>
        <v>0</v>
      </c>
      <c r="M23" s="484">
        <f>ROUND(SUM(L22*M16+M22*M17)/12,4)</f>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798" t="str">
        <f>'2. LRAMVA Threshold'!E43</f>
        <v>kWh</v>
      </c>
      <c r="D25" s="46"/>
      <c r="E25" s="46"/>
      <c r="F25" s="46"/>
      <c r="G25" s="46"/>
      <c r="H25" s="46"/>
      <c r="I25" s="46"/>
      <c r="J25" s="46"/>
      <c r="K25" s="46"/>
      <c r="L25" s="46"/>
      <c r="M25" s="46"/>
      <c r="N25" s="46"/>
      <c r="O25" s="69"/>
    </row>
    <row r="26" spans="1:15" s="18" customFormat="1" outlineLevel="1">
      <c r="A26" s="4"/>
      <c r="B26" s="536" t="s">
        <v>514</v>
      </c>
      <c r="C26" s="796"/>
      <c r="D26" s="46"/>
      <c r="E26" s="46"/>
      <c r="F26" s="46"/>
      <c r="G26" s="46"/>
      <c r="H26" s="46"/>
      <c r="I26" s="46"/>
      <c r="J26" s="46"/>
      <c r="K26" s="46"/>
      <c r="L26" s="46"/>
      <c r="M26" s="46"/>
      <c r="N26" s="46"/>
      <c r="O26" s="69"/>
    </row>
    <row r="27" spans="1:15" s="18" customFormat="1" outlineLevel="1">
      <c r="A27" s="4"/>
      <c r="B27" s="536" t="s">
        <v>515</v>
      </c>
      <c r="C27" s="796"/>
      <c r="D27" s="46"/>
      <c r="E27" s="46"/>
      <c r="F27" s="46"/>
      <c r="G27" s="46"/>
      <c r="H27" s="46"/>
      <c r="I27" s="46"/>
      <c r="J27" s="46"/>
      <c r="K27" s="46"/>
      <c r="L27" s="46"/>
      <c r="M27" s="46"/>
      <c r="N27" s="46"/>
      <c r="O27" s="69"/>
    </row>
    <row r="28" spans="1:15" s="18" customFormat="1" outlineLevel="1">
      <c r="A28" s="4"/>
      <c r="B28" s="536" t="s">
        <v>491</v>
      </c>
      <c r="C28" s="796"/>
      <c r="D28" s="46"/>
      <c r="E28" s="46"/>
      <c r="F28" s="46"/>
      <c r="G28" s="46"/>
      <c r="H28" s="46"/>
      <c r="I28" s="46"/>
      <c r="J28" s="46"/>
      <c r="K28" s="46"/>
      <c r="L28" s="46"/>
      <c r="M28" s="46"/>
      <c r="N28" s="46"/>
      <c r="O28" s="69"/>
    </row>
    <row r="29" spans="1:15" s="18" customFormat="1">
      <c r="A29" s="4"/>
      <c r="B29" s="536" t="s">
        <v>516</v>
      </c>
      <c r="C29" s="799"/>
      <c r="D29" s="65">
        <f>SUM(D25:D28)</f>
        <v>0</v>
      </c>
      <c r="E29" s="65">
        <f t="shared" ref="E29:N29" si="4">SUM(E25:E28)</f>
        <v>0</v>
      </c>
      <c r="F29" s="65">
        <f t="shared" si="4"/>
        <v>0</v>
      </c>
      <c r="G29" s="65">
        <f t="shared" si="4"/>
        <v>0</v>
      </c>
      <c r="H29" s="65">
        <f t="shared" si="4"/>
        <v>0</v>
      </c>
      <c r="I29" s="65">
        <f t="shared" si="4"/>
        <v>0</v>
      </c>
      <c r="J29" s="65">
        <f t="shared" si="4"/>
        <v>0</v>
      </c>
      <c r="K29" s="65">
        <f t="shared" si="4"/>
        <v>0</v>
      </c>
      <c r="L29" s="65">
        <f t="shared" si="4"/>
        <v>0</v>
      </c>
      <c r="M29" s="65">
        <f t="shared" si="4"/>
        <v>0</v>
      </c>
      <c r="N29" s="65">
        <f t="shared" si="4"/>
        <v>0</v>
      </c>
      <c r="O29" s="76"/>
    </row>
    <row r="30" spans="1:15" s="18" customFormat="1">
      <c r="A30" s="4"/>
      <c r="B30" s="492" t="s">
        <v>517</v>
      </c>
      <c r="C30" s="488"/>
      <c r="D30" s="71"/>
      <c r="E30" s="484">
        <f>ROUND(SUM(D29*E16+E29*E17)/12,4)</f>
        <v>0</v>
      </c>
      <c r="F30" s="484">
        <f t="shared" ref="F30:M30" si="5">ROUND(SUM(E29*F16+F29*F17)/12,4)</f>
        <v>0</v>
      </c>
      <c r="G30" s="484">
        <f t="shared" si="5"/>
        <v>0</v>
      </c>
      <c r="H30" s="484">
        <f t="shared" si="5"/>
        <v>0</v>
      </c>
      <c r="I30" s="484">
        <f t="shared" si="5"/>
        <v>0</v>
      </c>
      <c r="J30" s="484">
        <f>ROUND(SUM(I29*J16+J29*J17)/12,4)</f>
        <v>0</v>
      </c>
      <c r="K30" s="484">
        <f t="shared" si="5"/>
        <v>0</v>
      </c>
      <c r="L30" s="484">
        <f t="shared" si="5"/>
        <v>0</v>
      </c>
      <c r="M30" s="484">
        <f t="shared" si="5"/>
        <v>0</v>
      </c>
      <c r="N30" s="484">
        <f>ROUND(SUM(M29*N16+N29*N17)/12,4)</f>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f>'1.  LRAMVA Summary'!B31</f>
        <v>0</v>
      </c>
      <c r="C32" s="798">
        <f>'2. LRAMVA Threshold'!F43</f>
        <v>0</v>
      </c>
      <c r="D32" s="46"/>
      <c r="E32" s="46"/>
      <c r="F32" s="46"/>
      <c r="G32" s="46"/>
      <c r="H32" s="46"/>
      <c r="I32" s="46"/>
      <c r="J32" s="46"/>
      <c r="K32" s="46"/>
      <c r="L32" s="46"/>
      <c r="M32" s="46"/>
      <c r="N32" s="46"/>
      <c r="O32" s="69"/>
    </row>
    <row r="33" spans="1:15" s="18" customFormat="1" outlineLevel="1">
      <c r="A33" s="4"/>
      <c r="B33" s="536" t="s">
        <v>514</v>
      </c>
      <c r="C33" s="796"/>
      <c r="D33" s="46"/>
      <c r="E33" s="46"/>
      <c r="F33" s="46"/>
      <c r="G33" s="46"/>
      <c r="H33" s="46"/>
      <c r="I33" s="46"/>
      <c r="J33" s="46"/>
      <c r="K33" s="46"/>
      <c r="L33" s="46"/>
      <c r="M33" s="46"/>
      <c r="N33" s="46"/>
      <c r="O33" s="69"/>
    </row>
    <row r="34" spans="1:15" s="18" customFormat="1" outlineLevel="1">
      <c r="A34" s="4"/>
      <c r="B34" s="536" t="s">
        <v>515</v>
      </c>
      <c r="C34" s="796"/>
      <c r="D34" s="46"/>
      <c r="E34" s="46"/>
      <c r="F34" s="46"/>
      <c r="G34" s="46"/>
      <c r="H34" s="46"/>
      <c r="I34" s="46"/>
      <c r="J34" s="46"/>
      <c r="K34" s="46"/>
      <c r="L34" s="46"/>
      <c r="M34" s="46"/>
      <c r="N34" s="46"/>
      <c r="O34" s="69"/>
    </row>
    <row r="35" spans="1:15" s="18" customFormat="1" outlineLevel="1">
      <c r="A35" s="4"/>
      <c r="B35" s="536" t="s">
        <v>491</v>
      </c>
      <c r="C35" s="796"/>
      <c r="D35" s="46"/>
      <c r="E35" s="46"/>
      <c r="F35" s="46"/>
      <c r="G35" s="46"/>
      <c r="H35" s="46"/>
      <c r="I35" s="46"/>
      <c r="J35" s="46"/>
      <c r="K35" s="46"/>
      <c r="L35" s="46"/>
      <c r="M35" s="46"/>
      <c r="N35" s="46"/>
      <c r="O35" s="69"/>
    </row>
    <row r="36" spans="1:15" s="18" customFormat="1">
      <c r="A36" s="4"/>
      <c r="B36" s="536" t="s">
        <v>516</v>
      </c>
      <c r="C36" s="799"/>
      <c r="D36" s="65">
        <f>SUM(D32:D35)</f>
        <v>0</v>
      </c>
      <c r="E36" s="65">
        <f>SUM(E32:E35)</f>
        <v>0</v>
      </c>
      <c r="F36" s="65">
        <f t="shared" ref="F36:M36" si="6">SUM(F32:F35)</f>
        <v>0</v>
      </c>
      <c r="G36" s="65">
        <f t="shared" si="6"/>
        <v>0</v>
      </c>
      <c r="H36" s="65">
        <f t="shared" si="6"/>
        <v>0</v>
      </c>
      <c r="I36" s="65">
        <f t="shared" si="6"/>
        <v>0</v>
      </c>
      <c r="J36" s="65">
        <f t="shared" si="6"/>
        <v>0</v>
      </c>
      <c r="K36" s="65">
        <f t="shared" si="6"/>
        <v>0</v>
      </c>
      <c r="L36" s="65">
        <f t="shared" si="6"/>
        <v>0</v>
      </c>
      <c r="M36" s="65">
        <f t="shared" si="6"/>
        <v>0</v>
      </c>
      <c r="N36" s="65">
        <f>SUM(N32:N35)</f>
        <v>0</v>
      </c>
      <c r="O36" s="76"/>
    </row>
    <row r="37" spans="1:15" s="18" customFormat="1">
      <c r="A37" s="4"/>
      <c r="B37" s="492" t="s">
        <v>517</v>
      </c>
      <c r="C37" s="488"/>
      <c r="D37" s="71"/>
      <c r="E37" s="484">
        <f t="shared" ref="E37:M37" si="7">ROUND(SUM(D36*E16+E36*E17)/12,4)</f>
        <v>0</v>
      </c>
      <c r="F37" s="484">
        <f t="shared" si="7"/>
        <v>0</v>
      </c>
      <c r="G37" s="484">
        <f t="shared" si="7"/>
        <v>0</v>
      </c>
      <c r="H37" s="484">
        <f t="shared" si="7"/>
        <v>0</v>
      </c>
      <c r="I37" s="484">
        <f t="shared" si="7"/>
        <v>0</v>
      </c>
      <c r="J37" s="484">
        <f t="shared" si="7"/>
        <v>0</v>
      </c>
      <c r="K37" s="484">
        <f t="shared" si="7"/>
        <v>0</v>
      </c>
      <c r="L37" s="484">
        <f t="shared" si="7"/>
        <v>0</v>
      </c>
      <c r="M37" s="484">
        <f t="shared" si="7"/>
        <v>0</v>
      </c>
      <c r="N37" s="484">
        <f>ROUND(SUM(M36*N16+N36*N17)/12,4)</f>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f>'1.  LRAMVA Summary'!B32</f>
        <v>0</v>
      </c>
      <c r="C39" s="798">
        <f>'2. LRAMVA Threshold'!G43</f>
        <v>0</v>
      </c>
      <c r="D39" s="46"/>
      <c r="E39" s="46"/>
      <c r="F39" s="46"/>
      <c r="G39" s="46"/>
      <c r="H39" s="46"/>
      <c r="I39" s="46"/>
      <c r="J39" s="46"/>
      <c r="K39" s="46"/>
      <c r="L39" s="46"/>
      <c r="M39" s="46"/>
      <c r="N39" s="46"/>
      <c r="O39" s="69"/>
    </row>
    <row r="40" spans="1:15" s="18" customFormat="1" outlineLevel="1">
      <c r="A40" s="4"/>
      <c r="B40" s="536" t="s">
        <v>514</v>
      </c>
      <c r="C40" s="796"/>
      <c r="D40" s="46"/>
      <c r="E40" s="46"/>
      <c r="F40" s="46"/>
      <c r="G40" s="46"/>
      <c r="H40" s="46"/>
      <c r="I40" s="46"/>
      <c r="J40" s="46"/>
      <c r="K40" s="46"/>
      <c r="L40" s="46"/>
      <c r="M40" s="46"/>
      <c r="N40" s="46"/>
      <c r="O40" s="69"/>
    </row>
    <row r="41" spans="1:15" s="18" customFormat="1" outlineLevel="1">
      <c r="A41" s="4"/>
      <c r="B41" s="536" t="s">
        <v>515</v>
      </c>
      <c r="C41" s="796"/>
      <c r="D41" s="46"/>
      <c r="E41" s="46"/>
      <c r="F41" s="46"/>
      <c r="G41" s="46"/>
      <c r="H41" s="46"/>
      <c r="I41" s="46"/>
      <c r="J41" s="46"/>
      <c r="K41" s="46"/>
      <c r="L41" s="46"/>
      <c r="M41" s="46"/>
      <c r="N41" s="46"/>
      <c r="O41" s="69"/>
    </row>
    <row r="42" spans="1:15" s="18" customFormat="1" outlineLevel="1">
      <c r="A42" s="4"/>
      <c r="B42" s="536" t="s">
        <v>491</v>
      </c>
      <c r="C42" s="796"/>
      <c r="D42" s="46"/>
      <c r="E42" s="46"/>
      <c r="F42" s="46"/>
      <c r="G42" s="46"/>
      <c r="H42" s="46"/>
      <c r="I42" s="46"/>
      <c r="J42" s="46"/>
      <c r="K42" s="46"/>
      <c r="L42" s="46"/>
      <c r="M42" s="46"/>
      <c r="N42" s="46"/>
      <c r="O42" s="69"/>
    </row>
    <row r="43" spans="1:15" s="18" customFormat="1">
      <c r="A43" s="4"/>
      <c r="B43" s="536" t="s">
        <v>516</v>
      </c>
      <c r="C43" s="799"/>
      <c r="D43" s="65">
        <f>SUM(D39:D42)</f>
        <v>0</v>
      </c>
      <c r="E43" s="65">
        <f t="shared" ref="E43:N43" si="8">SUM(E39:E42)</f>
        <v>0</v>
      </c>
      <c r="F43" s="65">
        <f t="shared" si="8"/>
        <v>0</v>
      </c>
      <c r="G43" s="65">
        <f t="shared" si="8"/>
        <v>0</v>
      </c>
      <c r="H43" s="65">
        <f t="shared" si="8"/>
        <v>0</v>
      </c>
      <c r="I43" s="65">
        <f t="shared" si="8"/>
        <v>0</v>
      </c>
      <c r="J43" s="65">
        <f t="shared" si="8"/>
        <v>0</v>
      </c>
      <c r="K43" s="65">
        <f t="shared" si="8"/>
        <v>0</v>
      </c>
      <c r="L43" s="65">
        <f t="shared" si="8"/>
        <v>0</v>
      </c>
      <c r="M43" s="65">
        <f t="shared" si="8"/>
        <v>0</v>
      </c>
      <c r="N43" s="65">
        <f t="shared" si="8"/>
        <v>0</v>
      </c>
      <c r="O43" s="76"/>
    </row>
    <row r="44" spans="1:15" s="14" customFormat="1">
      <c r="A44" s="72"/>
      <c r="B44" s="492" t="s">
        <v>517</v>
      </c>
      <c r="C44" s="488"/>
      <c r="D44" s="71"/>
      <c r="E44" s="484">
        <f t="shared" ref="E44:M44" si="9">ROUND(SUM(D43*E16+E43*E17)/12,4)</f>
        <v>0</v>
      </c>
      <c r="F44" s="484">
        <f t="shared" si="9"/>
        <v>0</v>
      </c>
      <c r="G44" s="484">
        <f t="shared" si="9"/>
        <v>0</v>
      </c>
      <c r="H44" s="484">
        <f t="shared" si="9"/>
        <v>0</v>
      </c>
      <c r="I44" s="484">
        <f t="shared" si="9"/>
        <v>0</v>
      </c>
      <c r="J44" s="484">
        <f t="shared" si="9"/>
        <v>0</v>
      </c>
      <c r="K44" s="484">
        <f t="shared" si="9"/>
        <v>0</v>
      </c>
      <c r="L44" s="484">
        <f t="shared" si="9"/>
        <v>0</v>
      </c>
      <c r="M44" s="484">
        <f t="shared" si="9"/>
        <v>0</v>
      </c>
      <c r="N44" s="484">
        <f>ROUND(SUM(M43*N16+N43*N17)/12,4)</f>
        <v>0</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f>'1.  LRAMVA Summary'!B33</f>
        <v>0</v>
      </c>
      <c r="C46" s="798">
        <f>'2. LRAMVA Threshold'!H43</f>
        <v>0</v>
      </c>
      <c r="D46" s="46"/>
      <c r="E46" s="46"/>
      <c r="F46" s="46"/>
      <c r="G46" s="46"/>
      <c r="H46" s="46"/>
      <c r="I46" s="46"/>
      <c r="J46" s="46"/>
      <c r="K46" s="46"/>
      <c r="L46" s="46"/>
      <c r="M46" s="46"/>
      <c r="N46" s="46"/>
      <c r="O46" s="69"/>
    </row>
    <row r="47" spans="1:15" s="18" customFormat="1" outlineLevel="1">
      <c r="A47" s="4"/>
      <c r="B47" s="536" t="s">
        <v>514</v>
      </c>
      <c r="C47" s="796"/>
      <c r="D47" s="46"/>
      <c r="E47" s="46"/>
      <c r="F47" s="46"/>
      <c r="G47" s="46"/>
      <c r="H47" s="46"/>
      <c r="I47" s="46"/>
      <c r="J47" s="46"/>
      <c r="K47" s="46"/>
      <c r="L47" s="46"/>
      <c r="M47" s="46"/>
      <c r="N47" s="46"/>
      <c r="O47" s="69"/>
    </row>
    <row r="48" spans="1:15" s="18" customFormat="1" outlineLevel="1">
      <c r="A48" s="4"/>
      <c r="B48" s="536" t="s">
        <v>515</v>
      </c>
      <c r="C48" s="796"/>
      <c r="D48" s="46"/>
      <c r="E48" s="46"/>
      <c r="F48" s="46"/>
      <c r="G48" s="46"/>
      <c r="H48" s="46"/>
      <c r="I48" s="46"/>
      <c r="J48" s="46"/>
      <c r="K48" s="46"/>
      <c r="L48" s="46"/>
      <c r="M48" s="46"/>
      <c r="N48" s="46"/>
      <c r="O48" s="69"/>
    </row>
    <row r="49" spans="1:15" s="18" customFormat="1" outlineLevel="1">
      <c r="A49" s="4"/>
      <c r="B49" s="536" t="s">
        <v>491</v>
      </c>
      <c r="C49" s="796"/>
      <c r="D49" s="46"/>
      <c r="E49" s="46"/>
      <c r="F49" s="46"/>
      <c r="G49" s="46"/>
      <c r="H49" s="46"/>
      <c r="I49" s="46"/>
      <c r="J49" s="46"/>
      <c r="K49" s="46"/>
      <c r="L49" s="46"/>
      <c r="M49" s="46"/>
      <c r="N49" s="46"/>
      <c r="O49" s="69"/>
    </row>
    <row r="50" spans="1:15" s="18" customFormat="1">
      <c r="A50" s="4"/>
      <c r="B50" s="536" t="s">
        <v>516</v>
      </c>
      <c r="C50" s="799"/>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0</v>
      </c>
      <c r="M50" s="65">
        <f t="shared" si="10"/>
        <v>0</v>
      </c>
      <c r="N50" s="65">
        <f t="shared" si="10"/>
        <v>0</v>
      </c>
      <c r="O50" s="76"/>
    </row>
    <row r="51" spans="1:15" s="14" customFormat="1">
      <c r="A51" s="72"/>
      <c r="B51" s="492" t="s">
        <v>517</v>
      </c>
      <c r="C51" s="488"/>
      <c r="D51" s="71"/>
      <c r="E51" s="484">
        <f t="shared" ref="E51:M51" si="11">ROUND(SUM(D50*E16+E50*E17)/12,4)</f>
        <v>0</v>
      </c>
      <c r="F51" s="484">
        <f t="shared" si="11"/>
        <v>0</v>
      </c>
      <c r="G51" s="484">
        <f t="shared" si="11"/>
        <v>0</v>
      </c>
      <c r="H51" s="484">
        <f t="shared" si="11"/>
        <v>0</v>
      </c>
      <c r="I51" s="484">
        <f t="shared" si="11"/>
        <v>0</v>
      </c>
      <c r="J51" s="484">
        <f t="shared" si="11"/>
        <v>0</v>
      </c>
      <c r="K51" s="484">
        <f t="shared" si="11"/>
        <v>0</v>
      </c>
      <c r="L51" s="484">
        <f t="shared" si="11"/>
        <v>0</v>
      </c>
      <c r="M51" s="484">
        <f t="shared" si="11"/>
        <v>0</v>
      </c>
      <c r="N51" s="484">
        <f>ROUND(SUM(M50*N16+N50*N17)/12,4)</f>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f>'1.  LRAMVA Summary'!B34</f>
        <v>0</v>
      </c>
      <c r="C53" s="798">
        <f>'2. LRAMVA Threshold'!I43</f>
        <v>0</v>
      </c>
      <c r="D53" s="46"/>
      <c r="E53" s="46"/>
      <c r="F53" s="46"/>
      <c r="G53" s="46"/>
      <c r="H53" s="46"/>
      <c r="I53" s="46"/>
      <c r="J53" s="46"/>
      <c r="K53" s="46"/>
      <c r="L53" s="46"/>
      <c r="M53" s="46"/>
      <c r="N53" s="46"/>
      <c r="O53" s="69"/>
    </row>
    <row r="54" spans="1:15" s="18" customFormat="1" outlineLevel="1">
      <c r="A54" s="4"/>
      <c r="B54" s="536" t="s">
        <v>514</v>
      </c>
      <c r="C54" s="796"/>
      <c r="D54" s="46"/>
      <c r="E54" s="46"/>
      <c r="F54" s="46"/>
      <c r="G54" s="46"/>
      <c r="H54" s="46"/>
      <c r="I54" s="46"/>
      <c r="J54" s="46"/>
      <c r="K54" s="46"/>
      <c r="L54" s="46"/>
      <c r="M54" s="46"/>
      <c r="N54" s="46"/>
      <c r="O54" s="69"/>
    </row>
    <row r="55" spans="1:15" s="18" customFormat="1" outlineLevel="1">
      <c r="A55" s="4"/>
      <c r="B55" s="536" t="s">
        <v>515</v>
      </c>
      <c r="C55" s="796"/>
      <c r="D55" s="46"/>
      <c r="E55" s="46"/>
      <c r="F55" s="46"/>
      <c r="G55" s="46"/>
      <c r="H55" s="46"/>
      <c r="I55" s="46"/>
      <c r="J55" s="46"/>
      <c r="K55" s="46"/>
      <c r="L55" s="46"/>
      <c r="M55" s="46"/>
      <c r="N55" s="46"/>
      <c r="O55" s="69"/>
    </row>
    <row r="56" spans="1:15" s="18" customFormat="1" outlineLevel="1">
      <c r="A56" s="4"/>
      <c r="B56" s="536" t="s">
        <v>491</v>
      </c>
      <c r="C56" s="796"/>
      <c r="D56" s="46"/>
      <c r="E56" s="46"/>
      <c r="F56" s="46"/>
      <c r="G56" s="46"/>
      <c r="H56" s="46"/>
      <c r="I56" s="46"/>
      <c r="J56" s="46"/>
      <c r="K56" s="46"/>
      <c r="L56" s="46"/>
      <c r="M56" s="46"/>
      <c r="N56" s="46"/>
      <c r="O56" s="69"/>
    </row>
    <row r="57" spans="1:15" s="18" customFormat="1">
      <c r="A57" s="4"/>
      <c r="B57" s="536" t="s">
        <v>516</v>
      </c>
      <c r="C57" s="799"/>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2" t="s">
        <v>517</v>
      </c>
      <c r="C58" s="488"/>
      <c r="D58" s="71"/>
      <c r="E58" s="484">
        <f t="shared" ref="E58:M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ROUND(SUM(M57*N16+N57*N17)/12,4)</f>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f>'1.  LRAMVA Summary'!B35</f>
        <v>0</v>
      </c>
      <c r="C60" s="798">
        <f>'2. LRAMVA Threshold'!J43</f>
        <v>0</v>
      </c>
      <c r="D60" s="46"/>
      <c r="E60" s="46"/>
      <c r="F60" s="46"/>
      <c r="G60" s="46"/>
      <c r="H60" s="46"/>
      <c r="I60" s="46"/>
      <c r="J60" s="46"/>
      <c r="K60" s="46"/>
      <c r="L60" s="46"/>
      <c r="M60" s="46"/>
      <c r="N60" s="46"/>
      <c r="O60" s="69"/>
    </row>
    <row r="61" spans="1:15" s="18" customFormat="1" outlineLevel="1">
      <c r="A61" s="4"/>
      <c r="B61" s="536" t="s">
        <v>514</v>
      </c>
      <c r="C61" s="796"/>
      <c r="D61" s="46"/>
      <c r="E61" s="46"/>
      <c r="F61" s="46"/>
      <c r="G61" s="46"/>
      <c r="H61" s="46"/>
      <c r="I61" s="46"/>
      <c r="J61" s="46"/>
      <c r="K61" s="46"/>
      <c r="L61" s="46"/>
      <c r="M61" s="46"/>
      <c r="N61" s="46"/>
      <c r="O61" s="69"/>
    </row>
    <row r="62" spans="1:15" s="18" customFormat="1" outlineLevel="1">
      <c r="A62" s="4"/>
      <c r="B62" s="536" t="s">
        <v>515</v>
      </c>
      <c r="C62" s="796"/>
      <c r="D62" s="46"/>
      <c r="E62" s="46"/>
      <c r="F62" s="46"/>
      <c r="G62" s="46"/>
      <c r="H62" s="46"/>
      <c r="I62" s="46"/>
      <c r="J62" s="46"/>
      <c r="K62" s="46"/>
      <c r="L62" s="46"/>
      <c r="M62" s="46"/>
      <c r="N62" s="46"/>
      <c r="O62" s="69"/>
    </row>
    <row r="63" spans="1:15" s="18" customFormat="1" outlineLevel="1">
      <c r="A63" s="4"/>
      <c r="B63" s="536" t="s">
        <v>491</v>
      </c>
      <c r="C63" s="796"/>
      <c r="D63" s="46"/>
      <c r="E63" s="46"/>
      <c r="F63" s="46"/>
      <c r="G63" s="46"/>
      <c r="H63" s="46"/>
      <c r="I63" s="46"/>
      <c r="J63" s="46"/>
      <c r="K63" s="46"/>
      <c r="L63" s="46"/>
      <c r="M63" s="46"/>
      <c r="N63" s="46"/>
      <c r="O63" s="69"/>
    </row>
    <row r="64" spans="1:15" s="18" customFormat="1">
      <c r="A64" s="4"/>
      <c r="B64" s="536" t="s">
        <v>516</v>
      </c>
      <c r="C64" s="799"/>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517</v>
      </c>
      <c r="C65" s="488"/>
      <c r="D65" s="71"/>
      <c r="E65" s="484">
        <f t="shared" ref="E65:M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ROUND(SUM(M64*N16+N64*N17)/12,4)</f>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798">
        <f>'2. LRAMVA Threshold'!K43</f>
        <v>0</v>
      </c>
      <c r="D67" s="46"/>
      <c r="E67" s="46"/>
      <c r="F67" s="46"/>
      <c r="G67" s="46"/>
      <c r="H67" s="46"/>
      <c r="I67" s="46"/>
      <c r="J67" s="46"/>
      <c r="K67" s="46"/>
      <c r="L67" s="46"/>
      <c r="M67" s="46"/>
      <c r="N67" s="46"/>
      <c r="O67" s="69"/>
    </row>
    <row r="68" spans="1:15" s="18" customFormat="1" outlineLevel="1">
      <c r="A68" s="4"/>
      <c r="B68" s="536" t="s">
        <v>514</v>
      </c>
      <c r="C68" s="796"/>
      <c r="D68" s="46"/>
      <c r="E68" s="46"/>
      <c r="F68" s="46"/>
      <c r="G68" s="46"/>
      <c r="H68" s="46"/>
      <c r="I68" s="46"/>
      <c r="J68" s="46"/>
      <c r="K68" s="46"/>
      <c r="L68" s="46"/>
      <c r="M68" s="46"/>
      <c r="N68" s="46"/>
      <c r="O68" s="69"/>
    </row>
    <row r="69" spans="1:15" s="18" customFormat="1" outlineLevel="1">
      <c r="A69" s="4"/>
      <c r="B69" s="536" t="s">
        <v>515</v>
      </c>
      <c r="C69" s="796"/>
      <c r="D69" s="46"/>
      <c r="E69" s="46"/>
      <c r="F69" s="46"/>
      <c r="G69" s="46"/>
      <c r="H69" s="46"/>
      <c r="I69" s="46"/>
      <c r="J69" s="46"/>
      <c r="K69" s="46"/>
      <c r="L69" s="46"/>
      <c r="M69" s="46"/>
      <c r="N69" s="46"/>
      <c r="O69" s="69"/>
    </row>
    <row r="70" spans="1:15" s="18" customFormat="1" outlineLevel="1">
      <c r="A70" s="4"/>
      <c r="B70" s="536" t="s">
        <v>491</v>
      </c>
      <c r="C70" s="796"/>
      <c r="D70" s="46"/>
      <c r="E70" s="46"/>
      <c r="F70" s="46"/>
      <c r="G70" s="46"/>
      <c r="H70" s="46"/>
      <c r="I70" s="46"/>
      <c r="J70" s="46"/>
      <c r="K70" s="46"/>
      <c r="L70" s="46"/>
      <c r="M70" s="46"/>
      <c r="N70" s="46"/>
      <c r="O70" s="69"/>
    </row>
    <row r="71" spans="1:15" s="18" customFormat="1">
      <c r="A71" s="4"/>
      <c r="B71" s="536" t="s">
        <v>516</v>
      </c>
      <c r="C71" s="799"/>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517</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798">
        <f>'2. LRAMVA Threshold'!L43</f>
        <v>0</v>
      </c>
      <c r="D74" s="46"/>
      <c r="E74" s="46"/>
      <c r="F74" s="46"/>
      <c r="G74" s="46"/>
      <c r="H74" s="46"/>
      <c r="I74" s="46"/>
      <c r="J74" s="46"/>
      <c r="K74" s="46"/>
      <c r="L74" s="46"/>
      <c r="M74" s="46"/>
      <c r="N74" s="46"/>
      <c r="O74" s="69"/>
    </row>
    <row r="75" spans="1:15" s="18" customFormat="1" outlineLevel="1">
      <c r="A75" s="4"/>
      <c r="B75" s="536" t="s">
        <v>514</v>
      </c>
      <c r="C75" s="796"/>
      <c r="D75" s="46"/>
      <c r="E75" s="46"/>
      <c r="F75" s="46"/>
      <c r="G75" s="46"/>
      <c r="H75" s="46"/>
      <c r="I75" s="46"/>
      <c r="J75" s="46"/>
      <c r="K75" s="46"/>
      <c r="L75" s="46"/>
      <c r="M75" s="46"/>
      <c r="N75" s="46"/>
      <c r="O75" s="69"/>
    </row>
    <row r="76" spans="1:15" s="18" customFormat="1" outlineLevel="1">
      <c r="A76" s="4"/>
      <c r="B76" s="536" t="s">
        <v>515</v>
      </c>
      <c r="C76" s="796"/>
      <c r="D76" s="46"/>
      <c r="E76" s="46"/>
      <c r="F76" s="46"/>
      <c r="G76" s="46"/>
      <c r="H76" s="46"/>
      <c r="I76" s="46"/>
      <c r="J76" s="46"/>
      <c r="K76" s="46"/>
      <c r="L76" s="46"/>
      <c r="M76" s="46"/>
      <c r="N76" s="46"/>
      <c r="O76" s="69"/>
    </row>
    <row r="77" spans="1:15" s="18" customFormat="1" outlineLevel="1">
      <c r="A77" s="4"/>
      <c r="B77" s="536" t="s">
        <v>491</v>
      </c>
      <c r="C77" s="796"/>
      <c r="D77" s="46"/>
      <c r="E77" s="46"/>
      <c r="F77" s="46"/>
      <c r="G77" s="46"/>
      <c r="H77" s="46"/>
      <c r="I77" s="46"/>
      <c r="J77" s="46"/>
      <c r="K77" s="46"/>
      <c r="L77" s="46"/>
      <c r="M77" s="46"/>
      <c r="N77" s="46"/>
      <c r="O77" s="69"/>
    </row>
    <row r="78" spans="1:15" s="18" customFormat="1">
      <c r="A78" s="4"/>
      <c r="B78" s="536" t="s">
        <v>516</v>
      </c>
      <c r="C78" s="799"/>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517</v>
      </c>
      <c r="C79" s="488"/>
      <c r="D79" s="71"/>
      <c r="E79" s="484">
        <f t="shared" ref="E79:M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ROUND(SUM(M78*N16+N78*N17)/12,4)</f>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798">
        <f>'2. LRAMVA Threshold'!M43</f>
        <v>0</v>
      </c>
      <c r="D81" s="46"/>
      <c r="E81" s="46"/>
      <c r="F81" s="46"/>
      <c r="G81" s="46"/>
      <c r="H81" s="46"/>
      <c r="I81" s="46"/>
      <c r="J81" s="46"/>
      <c r="K81" s="46"/>
      <c r="L81" s="46"/>
      <c r="M81" s="46"/>
      <c r="N81" s="46"/>
      <c r="O81" s="69"/>
    </row>
    <row r="82" spans="1:15" s="18" customFormat="1" outlineLevel="1">
      <c r="A82" s="4"/>
      <c r="B82" s="536" t="s">
        <v>514</v>
      </c>
      <c r="C82" s="796"/>
      <c r="D82" s="46"/>
      <c r="E82" s="46"/>
      <c r="F82" s="46"/>
      <c r="G82" s="46"/>
      <c r="H82" s="46"/>
      <c r="I82" s="46"/>
      <c r="J82" s="46"/>
      <c r="K82" s="46"/>
      <c r="L82" s="46"/>
      <c r="M82" s="46"/>
      <c r="N82" s="46"/>
      <c r="O82" s="69"/>
    </row>
    <row r="83" spans="1:15" s="18" customFormat="1" outlineLevel="1">
      <c r="A83" s="4"/>
      <c r="B83" s="536" t="s">
        <v>515</v>
      </c>
      <c r="C83" s="796"/>
      <c r="D83" s="46"/>
      <c r="E83" s="46"/>
      <c r="F83" s="46"/>
      <c r="G83" s="46"/>
      <c r="H83" s="46"/>
      <c r="I83" s="46"/>
      <c r="J83" s="46"/>
      <c r="K83" s="46"/>
      <c r="L83" s="46"/>
      <c r="M83" s="46"/>
      <c r="N83" s="46"/>
      <c r="O83" s="69"/>
    </row>
    <row r="84" spans="1:15" s="18" customFormat="1" outlineLevel="1">
      <c r="A84" s="4"/>
      <c r="B84" s="536" t="s">
        <v>491</v>
      </c>
      <c r="C84" s="796"/>
      <c r="D84" s="46"/>
      <c r="E84" s="46"/>
      <c r="F84" s="46"/>
      <c r="G84" s="46"/>
      <c r="H84" s="46"/>
      <c r="I84" s="46"/>
      <c r="J84" s="46"/>
      <c r="K84" s="46"/>
      <c r="L84" s="46"/>
      <c r="M84" s="46"/>
      <c r="N84" s="46"/>
      <c r="O84" s="69"/>
    </row>
    <row r="85" spans="1:15" s="18" customFormat="1">
      <c r="A85" s="4"/>
      <c r="B85" s="536" t="s">
        <v>516</v>
      </c>
      <c r="C85" s="799"/>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517</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798">
        <f>'2. LRAMVA Threshold'!N43</f>
        <v>0</v>
      </c>
      <c r="D88" s="46"/>
      <c r="E88" s="46"/>
      <c r="F88" s="46"/>
      <c r="G88" s="46"/>
      <c r="H88" s="46"/>
      <c r="I88" s="46"/>
      <c r="J88" s="46"/>
      <c r="K88" s="46"/>
      <c r="L88" s="46"/>
      <c r="M88" s="46"/>
      <c r="N88" s="46"/>
      <c r="O88" s="69"/>
    </row>
    <row r="89" spans="1:15" s="18" customFormat="1" outlineLevel="1">
      <c r="A89" s="4"/>
      <c r="B89" s="536" t="s">
        <v>514</v>
      </c>
      <c r="C89" s="796"/>
      <c r="D89" s="46"/>
      <c r="E89" s="46"/>
      <c r="F89" s="46"/>
      <c r="G89" s="46"/>
      <c r="H89" s="46"/>
      <c r="I89" s="46"/>
      <c r="J89" s="46"/>
      <c r="K89" s="46"/>
      <c r="L89" s="46"/>
      <c r="M89" s="46"/>
      <c r="N89" s="46"/>
      <c r="O89" s="69"/>
    </row>
    <row r="90" spans="1:15" s="18" customFormat="1" outlineLevel="1">
      <c r="A90" s="4"/>
      <c r="B90" s="536" t="s">
        <v>515</v>
      </c>
      <c r="C90" s="796"/>
      <c r="D90" s="46"/>
      <c r="E90" s="46"/>
      <c r="F90" s="46"/>
      <c r="G90" s="46"/>
      <c r="H90" s="46"/>
      <c r="I90" s="46"/>
      <c r="J90" s="46"/>
      <c r="K90" s="46"/>
      <c r="L90" s="46"/>
      <c r="M90" s="46"/>
      <c r="N90" s="46"/>
      <c r="O90" s="69"/>
    </row>
    <row r="91" spans="1:15" s="18" customFormat="1" outlineLevel="1">
      <c r="A91" s="4"/>
      <c r="B91" s="536" t="s">
        <v>491</v>
      </c>
      <c r="C91" s="796"/>
      <c r="D91" s="46"/>
      <c r="E91" s="46"/>
      <c r="F91" s="46"/>
      <c r="G91" s="46"/>
      <c r="H91" s="46"/>
      <c r="I91" s="46"/>
      <c r="J91" s="46"/>
      <c r="K91" s="46"/>
      <c r="L91" s="46"/>
      <c r="M91" s="46"/>
      <c r="N91" s="46"/>
      <c r="O91" s="69"/>
    </row>
    <row r="92" spans="1:15" s="18" customFormat="1">
      <c r="A92" s="4"/>
      <c r="B92" s="536" t="s">
        <v>516</v>
      </c>
      <c r="C92" s="799"/>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517</v>
      </c>
      <c r="C93" s="488"/>
      <c r="D93" s="71"/>
      <c r="E93" s="484">
        <f t="shared" ref="E93:M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ROUND(SUM(M92*N16+N92*N17)/12,4)</f>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798">
        <f>'2. LRAMVA Threshold'!O43</f>
        <v>0</v>
      </c>
      <c r="D95" s="46"/>
      <c r="E95" s="46"/>
      <c r="F95" s="46"/>
      <c r="G95" s="46"/>
      <c r="H95" s="46"/>
      <c r="I95" s="46"/>
      <c r="J95" s="46"/>
      <c r="K95" s="46"/>
      <c r="L95" s="46"/>
      <c r="M95" s="46"/>
      <c r="N95" s="46"/>
      <c r="O95" s="69"/>
    </row>
    <row r="96" spans="1:15" s="18" customFormat="1" outlineLevel="1">
      <c r="A96" s="4"/>
      <c r="B96" s="536" t="s">
        <v>514</v>
      </c>
      <c r="C96" s="796"/>
      <c r="D96" s="46"/>
      <c r="E96" s="46"/>
      <c r="F96" s="46"/>
      <c r="G96" s="46"/>
      <c r="H96" s="46"/>
      <c r="I96" s="46"/>
      <c r="J96" s="46"/>
      <c r="K96" s="46"/>
      <c r="L96" s="46"/>
      <c r="M96" s="46"/>
      <c r="N96" s="46"/>
      <c r="O96" s="69"/>
    </row>
    <row r="97" spans="1:15" s="18" customFormat="1" outlineLevel="1">
      <c r="A97" s="4"/>
      <c r="B97" s="536" t="s">
        <v>515</v>
      </c>
      <c r="C97" s="796"/>
      <c r="D97" s="46"/>
      <c r="E97" s="46"/>
      <c r="F97" s="46"/>
      <c r="G97" s="46"/>
      <c r="H97" s="46"/>
      <c r="I97" s="46"/>
      <c r="J97" s="46"/>
      <c r="K97" s="46"/>
      <c r="L97" s="46"/>
      <c r="M97" s="46"/>
      <c r="N97" s="46"/>
      <c r="O97" s="69"/>
    </row>
    <row r="98" spans="1:15" s="18" customFormat="1" outlineLevel="1">
      <c r="A98" s="4"/>
      <c r="B98" s="536" t="s">
        <v>491</v>
      </c>
      <c r="C98" s="796"/>
      <c r="D98" s="46"/>
      <c r="E98" s="46"/>
      <c r="F98" s="46"/>
      <c r="G98" s="46"/>
      <c r="H98" s="46"/>
      <c r="I98" s="46"/>
      <c r="J98" s="46"/>
      <c r="K98" s="46"/>
      <c r="L98" s="46"/>
      <c r="M98" s="46"/>
      <c r="N98" s="46"/>
      <c r="O98" s="69"/>
    </row>
    <row r="99" spans="1:15" s="18" customFormat="1">
      <c r="A99" s="4"/>
      <c r="B99" s="536" t="s">
        <v>516</v>
      </c>
      <c r="C99" s="799"/>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517</v>
      </c>
      <c r="C100" s="488"/>
      <c r="D100" s="71"/>
      <c r="E100" s="484">
        <f t="shared" ref="E100:M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ROUND(SUM(M99*N16+N99*N17)/12,4)</f>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798">
        <f>'2. LRAMVA Threshold'!P43</f>
        <v>0</v>
      </c>
      <c r="D102" s="46"/>
      <c r="E102" s="46"/>
      <c r="F102" s="46"/>
      <c r="G102" s="46"/>
      <c r="H102" s="46"/>
      <c r="I102" s="46"/>
      <c r="J102" s="46"/>
      <c r="K102" s="46"/>
      <c r="L102" s="46"/>
      <c r="M102" s="46"/>
      <c r="N102" s="46"/>
      <c r="O102" s="69"/>
    </row>
    <row r="103" spans="1:15" s="18" customFormat="1" outlineLevel="1">
      <c r="A103" s="4"/>
      <c r="B103" s="536" t="s">
        <v>514</v>
      </c>
      <c r="C103" s="796"/>
      <c r="D103" s="46"/>
      <c r="E103" s="46"/>
      <c r="F103" s="46"/>
      <c r="G103" s="46"/>
      <c r="H103" s="46"/>
      <c r="I103" s="46"/>
      <c r="J103" s="46"/>
      <c r="K103" s="46"/>
      <c r="L103" s="46"/>
      <c r="M103" s="46"/>
      <c r="N103" s="46"/>
      <c r="O103" s="69"/>
    </row>
    <row r="104" spans="1:15" s="18" customFormat="1" outlineLevel="1">
      <c r="A104" s="4"/>
      <c r="B104" s="536" t="s">
        <v>515</v>
      </c>
      <c r="C104" s="796"/>
      <c r="D104" s="46"/>
      <c r="E104" s="46"/>
      <c r="F104" s="46"/>
      <c r="G104" s="46"/>
      <c r="H104" s="46"/>
      <c r="I104" s="46"/>
      <c r="J104" s="46"/>
      <c r="K104" s="46"/>
      <c r="L104" s="46"/>
      <c r="M104" s="46"/>
      <c r="N104" s="46"/>
      <c r="O104" s="69"/>
    </row>
    <row r="105" spans="1:15" s="18" customFormat="1" outlineLevel="1">
      <c r="A105" s="4"/>
      <c r="B105" s="536" t="s">
        <v>491</v>
      </c>
      <c r="C105" s="796"/>
      <c r="D105" s="46"/>
      <c r="E105" s="46"/>
      <c r="F105" s="46"/>
      <c r="G105" s="46"/>
      <c r="H105" s="46"/>
      <c r="I105" s="46"/>
      <c r="J105" s="46"/>
      <c r="K105" s="46"/>
      <c r="L105" s="46"/>
      <c r="M105" s="46"/>
      <c r="N105" s="46"/>
      <c r="O105" s="69"/>
    </row>
    <row r="106" spans="1:15" s="18" customFormat="1">
      <c r="A106" s="4"/>
      <c r="B106" s="536" t="s">
        <v>516</v>
      </c>
      <c r="C106" s="799"/>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517</v>
      </c>
      <c r="C107" s="488"/>
      <c r="D107" s="71"/>
      <c r="E107" s="484">
        <f t="shared" ref="E107:M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ROUND(SUM(M106*N16+N106*N17)/12,4)</f>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798">
        <f>'2. LRAMVA Threshold'!Q43</f>
        <v>0</v>
      </c>
      <c r="D109" s="46"/>
      <c r="E109" s="46"/>
      <c r="F109" s="46"/>
      <c r="G109" s="46"/>
      <c r="H109" s="46"/>
      <c r="I109" s="46"/>
      <c r="J109" s="46"/>
      <c r="K109" s="46"/>
      <c r="L109" s="46"/>
      <c r="M109" s="46"/>
      <c r="N109" s="46"/>
      <c r="O109" s="69"/>
    </row>
    <row r="110" spans="1:15" s="18" customFormat="1" outlineLevel="1">
      <c r="A110" s="4"/>
      <c r="B110" s="536" t="s">
        <v>514</v>
      </c>
      <c r="C110" s="796"/>
      <c r="D110" s="46"/>
      <c r="E110" s="46"/>
      <c r="F110" s="46"/>
      <c r="G110" s="46"/>
      <c r="H110" s="46"/>
      <c r="I110" s="46"/>
      <c r="J110" s="46"/>
      <c r="K110" s="46"/>
      <c r="L110" s="46"/>
      <c r="M110" s="46"/>
      <c r="N110" s="46"/>
      <c r="O110" s="69"/>
    </row>
    <row r="111" spans="1:15" s="18" customFormat="1" outlineLevel="1">
      <c r="A111" s="4"/>
      <c r="B111" s="536" t="s">
        <v>515</v>
      </c>
      <c r="C111" s="796"/>
      <c r="D111" s="46"/>
      <c r="E111" s="46"/>
      <c r="F111" s="46"/>
      <c r="G111" s="46"/>
      <c r="H111" s="46"/>
      <c r="I111" s="46"/>
      <c r="J111" s="46"/>
      <c r="K111" s="46"/>
      <c r="L111" s="46"/>
      <c r="M111" s="46"/>
      <c r="N111" s="46"/>
      <c r="O111" s="69"/>
    </row>
    <row r="112" spans="1:15" s="18" customFormat="1" outlineLevel="1">
      <c r="A112" s="4"/>
      <c r="B112" s="536" t="s">
        <v>491</v>
      </c>
      <c r="C112" s="796"/>
      <c r="D112" s="46"/>
      <c r="E112" s="46"/>
      <c r="F112" s="46"/>
      <c r="G112" s="46"/>
      <c r="H112" s="46"/>
      <c r="I112" s="46"/>
      <c r="J112" s="46"/>
      <c r="K112" s="46"/>
      <c r="L112" s="46"/>
      <c r="M112" s="46"/>
      <c r="N112" s="46"/>
      <c r="O112" s="69"/>
    </row>
    <row r="113" spans="1:17" s="18" customFormat="1">
      <c r="A113" s="4"/>
      <c r="B113" s="536" t="s">
        <v>516</v>
      </c>
      <c r="C113" s="799"/>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517</v>
      </c>
      <c r="C114" s="488"/>
      <c r="D114" s="71"/>
      <c r="E114" s="484">
        <f t="shared" ref="E114:M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ROUND(SUM(M113*N16+N113*N17)/12,4)</f>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623</v>
      </c>
      <c r="C116" s="98"/>
      <c r="D116" s="499"/>
      <c r="E116" s="499"/>
      <c r="F116" s="499"/>
      <c r="G116" s="499"/>
      <c r="H116" s="499"/>
      <c r="I116" s="499"/>
      <c r="J116" s="499"/>
      <c r="K116" s="499"/>
      <c r="L116" s="499"/>
      <c r="M116" s="499"/>
      <c r="N116" s="499"/>
      <c r="O116" s="499"/>
    </row>
    <row r="119" spans="1:17" ht="15.75">
      <c r="B119" s="118" t="s">
        <v>485</v>
      </c>
      <c r="J119" s="18"/>
    </row>
    <row r="120" spans="1:17" s="14" customFormat="1" ht="75.75" customHeight="1">
      <c r="A120" s="72"/>
      <c r="B120" s="803" t="s">
        <v>680</v>
      </c>
      <c r="C120" s="803"/>
      <c r="D120" s="803"/>
      <c r="E120" s="803"/>
      <c r="F120" s="803"/>
      <c r="G120" s="803"/>
      <c r="H120" s="803"/>
      <c r="I120" s="803"/>
      <c r="J120" s="803"/>
      <c r="K120" s="803"/>
      <c r="L120" s="803"/>
      <c r="M120" s="803"/>
      <c r="N120" s="803"/>
      <c r="O120" s="803"/>
      <c r="P120" s="803"/>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
      </c>
      <c r="F122" s="244" t="str">
        <f>'1.  LRAMVA Summary'!G52</f>
        <v/>
      </c>
      <c r="G122" s="244" t="str">
        <f>'1.  LRAMVA Summary'!H52</f>
        <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f>'1.  LRAMVA Summary'!F53</f>
        <v>0</v>
      </c>
      <c r="F123" s="586">
        <f>'1.  LRAMVA Summary'!G53</f>
        <v>0</v>
      </c>
      <c r="G123" s="586">
        <f>'1.  LRAMVA Summary'!H53</f>
        <v>0</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0">HLOOKUP(B124,$E$15:$O$114,9,FALSE)</f>
        <v>0</v>
      </c>
      <c r="D124" s="682">
        <f>HLOOKUP(B124,$E$15:$O$114,16,FALSE)</f>
        <v>0</v>
      </c>
      <c r="E124" s="683">
        <f>HLOOKUP(B124,$E$15:$O$114,23,FALSE)</f>
        <v>0</v>
      </c>
      <c r="F124" s="682">
        <f>HLOOKUP(B124,$E$15:$O$114,30,FALSE)</f>
        <v>0</v>
      </c>
      <c r="G124" s="683">
        <f>HLOOKUP(B124,$E$15:$O$114,37,FALSE)</f>
        <v>0</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0"/>
        <v>0</v>
      </c>
      <c r="D125" s="685">
        <f>HLOOKUP(B125,$E$15:$O$114,16,FALSE)</f>
        <v>0</v>
      </c>
      <c r="E125" s="686">
        <f>HLOOKUP(B125,$E$15:$O$114,23,FALSE)</f>
        <v>0</v>
      </c>
      <c r="F125" s="685">
        <f>HLOOKUP(B125,$E$15:$O$114,30,FALSE)</f>
        <v>0</v>
      </c>
      <c r="G125" s="686">
        <f>HLOOKUP(B125,$E$15:$O$114,37,FALSE)</f>
        <v>0</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1">HLOOKUP(B125,$E$15:$O$114,100,FALSE)</f>
        <v>0</v>
      </c>
    </row>
    <row r="126" spans="1:17">
      <c r="B126" s="501">
        <v>2013</v>
      </c>
      <c r="C126" s="684">
        <f t="shared" si="30"/>
        <v>0</v>
      </c>
      <c r="D126" s="685">
        <f t="shared" ref="D126:D133" si="32">HLOOKUP(B126,$E$15:$O$114,16,FALSE)</f>
        <v>0</v>
      </c>
      <c r="E126" s="686">
        <f t="shared" ref="E126:E133" si="33">HLOOKUP(B126,$E$15:$O$114,23,FALSE)</f>
        <v>0</v>
      </c>
      <c r="F126" s="685">
        <f t="shared" ref="F126:F133" si="34">HLOOKUP(B126,$E$15:$O$114,30,FALSE)</f>
        <v>0</v>
      </c>
      <c r="G126" s="686">
        <f t="shared" ref="G126:G132" si="35">HLOOKUP(B126,$E$15:$O$114,37,FALSE)</f>
        <v>0</v>
      </c>
      <c r="H126" s="685">
        <f t="shared" ref="H126:H133" si="36">HLOOKUP(B126,$E$15:$O$114,44,FALSE)</f>
        <v>0</v>
      </c>
      <c r="I126" s="686">
        <f t="shared" ref="I126:I133" si="37">HLOOKUP(B126,$E$15:$O$114,51,FALSE)</f>
        <v>0</v>
      </c>
      <c r="J126" s="686">
        <f t="shared" ref="J126:J133" si="38">HLOOKUP(B126,$E$15:$O$114,58,FALSE)</f>
        <v>0</v>
      </c>
      <c r="K126" s="686">
        <f t="shared" ref="K126:K133" si="39">HLOOKUP(B126,$E$15:$O$114,65,FALSE)</f>
        <v>0</v>
      </c>
      <c r="L126" s="686">
        <f>HLOOKUP(B126,$E$15:$O$114,72,FALSE)</f>
        <v>0</v>
      </c>
      <c r="M126" s="686">
        <f t="shared" ref="M126:M133" si="40">HLOOKUP(B126,$E$15:$O$114,79,FALSE)</f>
        <v>0</v>
      </c>
      <c r="N126" s="686">
        <f t="shared" ref="N126:N133" si="41">HLOOKUP(B126,$E$15:$O$114,86,FALSE)</f>
        <v>0</v>
      </c>
      <c r="O126" s="686">
        <f t="shared" ref="O126:O133" si="42">HLOOKUP(B126,$E$15:$O$114,93,FALSE)</f>
        <v>0</v>
      </c>
      <c r="P126" s="686">
        <f t="shared" si="31"/>
        <v>0</v>
      </c>
    </row>
    <row r="127" spans="1:17">
      <c r="B127" s="501">
        <v>2014</v>
      </c>
      <c r="C127" s="684">
        <f t="shared" si="30"/>
        <v>0</v>
      </c>
      <c r="D127" s="685">
        <f>HLOOKUP(B127,$E$15:$O$114,16,FALSE)</f>
        <v>0</v>
      </c>
      <c r="E127" s="686">
        <f>HLOOKUP(B127,$E$15:$O$114,23,FALSE)</f>
        <v>0</v>
      </c>
      <c r="F127" s="685">
        <f>HLOOKUP(B127,$E$15:$O$114,30,FALSE)</f>
        <v>0</v>
      </c>
      <c r="G127" s="686">
        <f>HLOOKUP(B127,$E$15:$O$114,37,FALSE)</f>
        <v>0</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0"/>
        <v>0</v>
      </c>
      <c r="D128" s="685">
        <f t="shared" si="32"/>
        <v>0</v>
      </c>
      <c r="E128" s="686">
        <f t="shared" si="33"/>
        <v>0</v>
      </c>
      <c r="F128" s="685">
        <f t="shared" si="34"/>
        <v>0</v>
      </c>
      <c r="G128" s="686">
        <f t="shared" si="35"/>
        <v>0</v>
      </c>
      <c r="H128" s="685">
        <f t="shared" si="36"/>
        <v>0</v>
      </c>
      <c r="I128" s="686">
        <f t="shared" si="37"/>
        <v>0</v>
      </c>
      <c r="J128" s="686">
        <f t="shared" si="38"/>
        <v>0</v>
      </c>
      <c r="K128" s="686">
        <f t="shared" si="39"/>
        <v>0</v>
      </c>
      <c r="L128" s="686">
        <f t="shared" ref="L128:L133" si="43">HLOOKUP(B128,$E$15:$O$114,72,FALSE)</f>
        <v>0</v>
      </c>
      <c r="M128" s="686">
        <f t="shared" si="40"/>
        <v>0</v>
      </c>
      <c r="N128" s="686">
        <f t="shared" si="41"/>
        <v>0</v>
      </c>
      <c r="O128" s="686">
        <f t="shared" si="42"/>
        <v>0</v>
      </c>
      <c r="P128" s="686">
        <f t="shared" si="31"/>
        <v>0</v>
      </c>
    </row>
    <row r="129" spans="2:16">
      <c r="B129" s="501">
        <v>2016</v>
      </c>
      <c r="C129" s="684">
        <f t="shared" si="30"/>
        <v>0</v>
      </c>
      <c r="D129" s="685">
        <f t="shared" si="32"/>
        <v>0</v>
      </c>
      <c r="E129" s="686">
        <f t="shared" si="33"/>
        <v>0</v>
      </c>
      <c r="F129" s="685">
        <f t="shared" si="34"/>
        <v>0</v>
      </c>
      <c r="G129" s="686">
        <f t="shared" si="35"/>
        <v>0</v>
      </c>
      <c r="H129" s="685">
        <f t="shared" si="36"/>
        <v>0</v>
      </c>
      <c r="I129" s="686">
        <f t="shared" si="37"/>
        <v>0</v>
      </c>
      <c r="J129" s="686">
        <f t="shared" si="38"/>
        <v>0</v>
      </c>
      <c r="K129" s="686">
        <f t="shared" si="39"/>
        <v>0</v>
      </c>
      <c r="L129" s="686">
        <f t="shared" si="43"/>
        <v>0</v>
      </c>
      <c r="M129" s="686">
        <f t="shared" si="40"/>
        <v>0</v>
      </c>
      <c r="N129" s="686">
        <f t="shared" si="41"/>
        <v>0</v>
      </c>
      <c r="O129" s="686">
        <f t="shared" si="42"/>
        <v>0</v>
      </c>
      <c r="P129" s="686">
        <f t="shared" si="31"/>
        <v>0</v>
      </c>
    </row>
    <row r="130" spans="2:16">
      <c r="B130" s="501">
        <v>2017</v>
      </c>
      <c r="C130" s="684">
        <f>HLOOKUP(B130,$E$15:$O$114,9,FALSE)</f>
        <v>0</v>
      </c>
      <c r="D130" s="685">
        <f t="shared" si="32"/>
        <v>0</v>
      </c>
      <c r="E130" s="686">
        <f t="shared" si="33"/>
        <v>0</v>
      </c>
      <c r="F130" s="685">
        <f t="shared" si="34"/>
        <v>0</v>
      </c>
      <c r="G130" s="686">
        <f t="shared" si="35"/>
        <v>0</v>
      </c>
      <c r="H130" s="685">
        <f t="shared" si="36"/>
        <v>0</v>
      </c>
      <c r="I130" s="686">
        <f t="shared" si="37"/>
        <v>0</v>
      </c>
      <c r="J130" s="686">
        <f t="shared" si="38"/>
        <v>0</v>
      </c>
      <c r="K130" s="686">
        <f t="shared" si="39"/>
        <v>0</v>
      </c>
      <c r="L130" s="686">
        <f t="shared" si="43"/>
        <v>0</v>
      </c>
      <c r="M130" s="686">
        <f t="shared" si="40"/>
        <v>0</v>
      </c>
      <c r="N130" s="686">
        <f t="shared" si="41"/>
        <v>0</v>
      </c>
      <c r="O130" s="686">
        <f t="shared" si="42"/>
        <v>0</v>
      </c>
      <c r="P130" s="686">
        <f t="shared" si="31"/>
        <v>0</v>
      </c>
    </row>
    <row r="131" spans="2:16">
      <c r="B131" s="501">
        <v>2018</v>
      </c>
      <c r="C131" s="684">
        <f t="shared" ref="C131:C132" si="44">HLOOKUP(B131,$E$15:$O$114,9,FALSE)</f>
        <v>0</v>
      </c>
      <c r="D131" s="685">
        <f t="shared" si="32"/>
        <v>0</v>
      </c>
      <c r="E131" s="686">
        <f t="shared" si="33"/>
        <v>0</v>
      </c>
      <c r="F131" s="685">
        <f t="shared" si="34"/>
        <v>0</v>
      </c>
      <c r="G131" s="686">
        <f t="shared" si="35"/>
        <v>0</v>
      </c>
      <c r="H131" s="685">
        <f t="shared" si="36"/>
        <v>0</v>
      </c>
      <c r="I131" s="686">
        <f t="shared" si="37"/>
        <v>0</v>
      </c>
      <c r="J131" s="686">
        <f t="shared" si="38"/>
        <v>0</v>
      </c>
      <c r="K131" s="686">
        <f t="shared" si="39"/>
        <v>0</v>
      </c>
      <c r="L131" s="686">
        <f t="shared" si="43"/>
        <v>0</v>
      </c>
      <c r="M131" s="686">
        <f t="shared" si="40"/>
        <v>0</v>
      </c>
      <c r="N131" s="686">
        <f t="shared" si="41"/>
        <v>0</v>
      </c>
      <c r="O131" s="686">
        <f t="shared" si="42"/>
        <v>0</v>
      </c>
      <c r="P131" s="686">
        <f t="shared" si="31"/>
        <v>0</v>
      </c>
    </row>
    <row r="132" spans="2:16">
      <c r="B132" s="501">
        <v>2019</v>
      </c>
      <c r="C132" s="684">
        <f t="shared" si="44"/>
        <v>0</v>
      </c>
      <c r="D132" s="685">
        <f t="shared" si="32"/>
        <v>0</v>
      </c>
      <c r="E132" s="686">
        <f t="shared" si="33"/>
        <v>0</v>
      </c>
      <c r="F132" s="685">
        <f t="shared" si="34"/>
        <v>0</v>
      </c>
      <c r="G132" s="686">
        <f t="shared" si="35"/>
        <v>0</v>
      </c>
      <c r="H132" s="685">
        <f t="shared" si="36"/>
        <v>0</v>
      </c>
      <c r="I132" s="686">
        <f t="shared" si="37"/>
        <v>0</v>
      </c>
      <c r="J132" s="686">
        <f t="shared" si="38"/>
        <v>0</v>
      </c>
      <c r="K132" s="686">
        <f t="shared" si="39"/>
        <v>0</v>
      </c>
      <c r="L132" s="686">
        <f t="shared" si="43"/>
        <v>0</v>
      </c>
      <c r="M132" s="686">
        <f t="shared" si="40"/>
        <v>0</v>
      </c>
      <c r="N132" s="686">
        <f t="shared" si="41"/>
        <v>0</v>
      </c>
      <c r="O132" s="686">
        <f t="shared" si="42"/>
        <v>0</v>
      </c>
      <c r="P132" s="686">
        <f t="shared" si="31"/>
        <v>0</v>
      </c>
    </row>
    <row r="133" spans="2:16">
      <c r="B133" s="502">
        <v>2020</v>
      </c>
      <c r="C133" s="687">
        <f>HLOOKUP(B133,$E$15:$O$114,9,FALSE)</f>
        <v>0</v>
      </c>
      <c r="D133" s="688">
        <f t="shared" si="32"/>
        <v>0</v>
      </c>
      <c r="E133" s="689">
        <f t="shared" si="33"/>
        <v>0</v>
      </c>
      <c r="F133" s="688">
        <f t="shared" si="34"/>
        <v>0</v>
      </c>
      <c r="G133" s="689">
        <f>HLOOKUP(B133,$E$15:$O$114,37,FALSE)</f>
        <v>0</v>
      </c>
      <c r="H133" s="688">
        <f t="shared" si="36"/>
        <v>0</v>
      </c>
      <c r="I133" s="689">
        <f t="shared" si="37"/>
        <v>0</v>
      </c>
      <c r="J133" s="689">
        <f t="shared" si="38"/>
        <v>0</v>
      </c>
      <c r="K133" s="689">
        <f t="shared" si="39"/>
        <v>0</v>
      </c>
      <c r="L133" s="689">
        <f t="shared" si="43"/>
        <v>0</v>
      </c>
      <c r="M133" s="689">
        <f t="shared" si="40"/>
        <v>0</v>
      </c>
      <c r="N133" s="689">
        <f t="shared" si="41"/>
        <v>0</v>
      </c>
      <c r="O133" s="689">
        <f t="shared" si="42"/>
        <v>0</v>
      </c>
      <c r="P133" s="689">
        <f t="shared" si="31"/>
        <v>0</v>
      </c>
    </row>
    <row r="134" spans="2:16" ht="18.75" customHeight="1">
      <c r="B134" s="498" t="s">
        <v>639</v>
      </c>
      <c r="C134" s="598"/>
      <c r="D134" s="599"/>
      <c r="E134" s="600"/>
      <c r="F134" s="599"/>
      <c r="G134" s="599"/>
      <c r="H134" s="599"/>
      <c r="I134" s="599"/>
      <c r="J134" s="599"/>
      <c r="K134" s="599"/>
      <c r="L134" s="599"/>
      <c r="M134" s="599"/>
      <c r="N134" s="599"/>
      <c r="O134" s="599"/>
      <c r="P134" s="599"/>
    </row>
    <row r="136" spans="2:16">
      <c r="B136" s="592" t="s">
        <v>529</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zoomScale="90" zoomScaleNormal="90" zoomScaleSheetLayoutView="80" zoomScalePageLayoutView="85" workbookViewId="0">
      <selection activeCell="W4" sqref="W4"/>
    </sheetView>
  </sheetViews>
  <sheetFormatPr defaultColWidth="9" defaultRowHeight="14.25" outlineLevelRow="1" outlineLevelCol="1"/>
  <cols>
    <col min="1" max="1" width="4.5703125" style="509" customWidth="1"/>
    <col min="2" max="2" width="43.5703125" style="254" customWidth="1"/>
    <col min="3" max="3" width="14" style="254" customWidth="1"/>
    <col min="4" max="4" width="18" style="253" customWidth="1"/>
    <col min="5" max="8" width="10.42578125" style="253" customWidth="1" outlineLevel="1"/>
    <col min="9" max="13" width="9" style="253"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817"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17"/>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00" t="s">
        <v>554</v>
      </c>
      <c r="D5" s="801"/>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17" t="s">
        <v>507</v>
      </c>
      <c r="C7" s="816" t="s">
        <v>640</v>
      </c>
      <c r="D7" s="816"/>
      <c r="E7" s="816"/>
      <c r="F7" s="816"/>
      <c r="G7" s="816"/>
      <c r="H7" s="816"/>
      <c r="I7" s="816"/>
      <c r="J7" s="816"/>
      <c r="K7" s="816"/>
      <c r="L7" s="816"/>
      <c r="M7" s="816"/>
      <c r="N7" s="816"/>
      <c r="O7" s="816"/>
      <c r="P7" s="816"/>
      <c r="Q7" s="816"/>
      <c r="R7" s="816"/>
      <c r="S7" s="816"/>
      <c r="T7" s="816"/>
      <c r="U7" s="816"/>
      <c r="V7" s="816"/>
      <c r="W7" s="816"/>
      <c r="X7" s="816"/>
      <c r="Y7" s="606"/>
      <c r="Z7" s="606"/>
      <c r="AA7" s="606"/>
      <c r="AB7" s="606"/>
      <c r="AC7" s="606"/>
      <c r="AD7" s="606"/>
      <c r="AE7" s="270"/>
      <c r="AF7" s="270"/>
      <c r="AG7" s="270"/>
      <c r="AH7" s="270"/>
      <c r="AI7" s="270"/>
      <c r="AJ7" s="270"/>
      <c r="AK7" s="270"/>
      <c r="AL7" s="270"/>
    </row>
    <row r="8" spans="1:39" s="271" customFormat="1" ht="58.5" customHeight="1">
      <c r="A8" s="509"/>
      <c r="B8" s="817"/>
      <c r="C8" s="816" t="s">
        <v>579</v>
      </c>
      <c r="D8" s="816"/>
      <c r="E8" s="816"/>
      <c r="F8" s="816"/>
      <c r="G8" s="816"/>
      <c r="H8" s="816"/>
      <c r="I8" s="816"/>
      <c r="J8" s="816"/>
      <c r="K8" s="816"/>
      <c r="L8" s="816"/>
      <c r="M8" s="816"/>
      <c r="N8" s="816"/>
      <c r="O8" s="816"/>
      <c r="P8" s="816"/>
      <c r="Q8" s="816"/>
      <c r="R8" s="816"/>
      <c r="S8" s="816"/>
      <c r="T8" s="816"/>
      <c r="U8" s="816"/>
      <c r="V8" s="816"/>
      <c r="W8" s="816"/>
      <c r="X8" s="816"/>
      <c r="Y8" s="606"/>
      <c r="Z8" s="606"/>
      <c r="AA8" s="606"/>
      <c r="AB8" s="606"/>
      <c r="AC8" s="606"/>
      <c r="AD8" s="606"/>
      <c r="AE8" s="272"/>
      <c r="AF8" s="255"/>
      <c r="AG8" s="255"/>
      <c r="AH8" s="255"/>
      <c r="AI8" s="255"/>
      <c r="AJ8" s="255"/>
      <c r="AK8" s="255"/>
      <c r="AL8" s="255"/>
      <c r="AM8" s="256"/>
    </row>
    <row r="9" spans="1:39" s="271" customFormat="1" ht="57.75" customHeight="1">
      <c r="A9" s="509"/>
      <c r="B9" s="273"/>
      <c r="C9" s="816" t="s">
        <v>578</v>
      </c>
      <c r="D9" s="816"/>
      <c r="E9" s="816"/>
      <c r="F9" s="816"/>
      <c r="G9" s="816"/>
      <c r="H9" s="816"/>
      <c r="I9" s="816"/>
      <c r="J9" s="816"/>
      <c r="K9" s="816"/>
      <c r="L9" s="816"/>
      <c r="M9" s="816"/>
      <c r="N9" s="816"/>
      <c r="O9" s="816"/>
      <c r="P9" s="816"/>
      <c r="Q9" s="816"/>
      <c r="R9" s="816"/>
      <c r="S9" s="816"/>
      <c r="T9" s="816"/>
      <c r="U9" s="816"/>
      <c r="V9" s="816"/>
      <c r="W9" s="816"/>
      <c r="X9" s="816"/>
      <c r="Y9" s="606"/>
      <c r="Z9" s="606"/>
      <c r="AA9" s="606"/>
      <c r="AB9" s="606"/>
      <c r="AC9" s="606"/>
      <c r="AD9" s="606"/>
      <c r="AE9" s="272"/>
      <c r="AF9" s="255"/>
      <c r="AG9" s="255"/>
      <c r="AH9" s="255"/>
      <c r="AI9" s="255"/>
      <c r="AJ9" s="255"/>
      <c r="AK9" s="255"/>
      <c r="AL9" s="255"/>
      <c r="AM9" s="256"/>
    </row>
    <row r="10" spans="1:39" ht="41.25" customHeight="1">
      <c r="B10" s="275"/>
      <c r="C10" s="816" t="s">
        <v>642</v>
      </c>
      <c r="D10" s="816"/>
      <c r="E10" s="816"/>
      <c r="F10" s="816"/>
      <c r="G10" s="816"/>
      <c r="H10" s="816"/>
      <c r="I10" s="816"/>
      <c r="J10" s="816"/>
      <c r="K10" s="816"/>
      <c r="L10" s="816"/>
      <c r="M10" s="816"/>
      <c r="N10" s="816"/>
      <c r="O10" s="816"/>
      <c r="P10" s="816"/>
      <c r="Q10" s="816"/>
      <c r="R10" s="816"/>
      <c r="S10" s="816"/>
      <c r="T10" s="816"/>
      <c r="U10" s="816"/>
      <c r="V10" s="816"/>
      <c r="W10" s="816"/>
      <c r="X10" s="816"/>
      <c r="Y10" s="606"/>
      <c r="Z10" s="606"/>
      <c r="AA10" s="606"/>
      <c r="AB10" s="606"/>
      <c r="AC10" s="606"/>
      <c r="AD10" s="606"/>
      <c r="AE10" s="272"/>
      <c r="AF10" s="276"/>
      <c r="AG10" s="276"/>
      <c r="AH10" s="276"/>
      <c r="AI10" s="276"/>
      <c r="AJ10" s="276"/>
      <c r="AK10" s="276"/>
      <c r="AL10" s="276"/>
    </row>
    <row r="11" spans="1:39" ht="53.25" customHeight="1">
      <c r="C11" s="816" t="s">
        <v>629</v>
      </c>
      <c r="D11" s="816"/>
      <c r="E11" s="816"/>
      <c r="F11" s="816"/>
      <c r="G11" s="816"/>
      <c r="H11" s="816"/>
      <c r="I11" s="816"/>
      <c r="J11" s="816"/>
      <c r="K11" s="816"/>
      <c r="L11" s="816"/>
      <c r="M11" s="816"/>
      <c r="N11" s="816"/>
      <c r="O11" s="816"/>
      <c r="P11" s="816"/>
      <c r="Q11" s="816"/>
      <c r="R11" s="816"/>
      <c r="S11" s="816"/>
      <c r="T11" s="816"/>
      <c r="U11" s="816"/>
      <c r="V11" s="816"/>
      <c r="W11" s="816"/>
      <c r="X11" s="816"/>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17" t="s">
        <v>530</v>
      </c>
      <c r="C13" s="591" t="s">
        <v>525</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17"/>
      <c r="C14" s="591" t="s">
        <v>526</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527</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528</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242</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07" t="s">
        <v>211</v>
      </c>
      <c r="C19" s="809" t="s">
        <v>33</v>
      </c>
      <c r="D19" s="284" t="s">
        <v>423</v>
      </c>
      <c r="E19" s="811" t="s">
        <v>209</v>
      </c>
      <c r="F19" s="812"/>
      <c r="G19" s="812"/>
      <c r="H19" s="812"/>
      <c r="I19" s="812"/>
      <c r="J19" s="812"/>
      <c r="K19" s="812"/>
      <c r="L19" s="812"/>
      <c r="M19" s="813"/>
      <c r="N19" s="814" t="s">
        <v>213</v>
      </c>
      <c r="O19" s="284" t="s">
        <v>424</v>
      </c>
      <c r="P19" s="811" t="s">
        <v>212</v>
      </c>
      <c r="Q19" s="812"/>
      <c r="R19" s="812"/>
      <c r="S19" s="812"/>
      <c r="T19" s="812"/>
      <c r="U19" s="812"/>
      <c r="V19" s="812"/>
      <c r="W19" s="812"/>
      <c r="X19" s="813"/>
      <c r="Y19" s="804" t="s">
        <v>244</v>
      </c>
      <c r="Z19" s="805"/>
      <c r="AA19" s="805"/>
      <c r="AB19" s="805"/>
      <c r="AC19" s="805"/>
      <c r="AD19" s="805"/>
      <c r="AE19" s="805"/>
      <c r="AF19" s="805"/>
      <c r="AG19" s="805"/>
      <c r="AH19" s="805"/>
      <c r="AI19" s="805"/>
      <c r="AJ19" s="805"/>
      <c r="AK19" s="805"/>
      <c r="AL19" s="805"/>
      <c r="AM19" s="806"/>
    </row>
    <row r="20" spans="1:39" s="283" customFormat="1" ht="59.25" customHeight="1">
      <c r="A20" s="509"/>
      <c r="B20" s="808"/>
      <c r="C20" s="810"/>
      <c r="D20" s="285">
        <v>2011</v>
      </c>
      <c r="E20" s="285">
        <v>2012</v>
      </c>
      <c r="F20" s="285">
        <v>2013</v>
      </c>
      <c r="G20" s="285">
        <v>2014</v>
      </c>
      <c r="H20" s="285">
        <v>2015</v>
      </c>
      <c r="I20" s="285">
        <v>2016</v>
      </c>
      <c r="J20" s="285">
        <v>2017</v>
      </c>
      <c r="K20" s="285">
        <v>2018</v>
      </c>
      <c r="L20" s="285">
        <v>2019</v>
      </c>
      <c r="M20" s="285">
        <v>2020</v>
      </c>
      <c r="N20" s="815"/>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
      </c>
      <c r="AB20" s="286" t="str">
        <f>'1.  LRAMVA Summary'!G52</f>
        <v/>
      </c>
      <c r="AC20" s="286" t="str">
        <f>'1.  LRAMVA Summary'!H52</f>
        <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f>'1.  LRAMVA Summary'!F53</f>
        <v>0</v>
      </c>
      <c r="AB21" s="291">
        <f>'1.  LRAMVA Summary'!G53</f>
        <v>0</v>
      </c>
      <c r="AC21" s="291">
        <f>'1.  LRAMVA Summary'!H53</f>
        <v>0</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 outlineLevel="1">
      <c r="A29" s="509"/>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 outlineLevel="1">
      <c r="A32" s="509"/>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 outlineLevel="1">
      <c r="A35" s="509"/>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486</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487</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488</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489</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490</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491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492</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493</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494</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254</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257</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597</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243</v>
      </c>
      <c r="C146" s="281"/>
      <c r="D146" s="590" t="s">
        <v>529</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07" t="s">
        <v>211</v>
      </c>
      <c r="C147" s="809" t="s">
        <v>33</v>
      </c>
      <c r="D147" s="284" t="s">
        <v>423</v>
      </c>
      <c r="E147" s="811" t="s">
        <v>209</v>
      </c>
      <c r="F147" s="812"/>
      <c r="G147" s="812"/>
      <c r="H147" s="812"/>
      <c r="I147" s="812"/>
      <c r="J147" s="812"/>
      <c r="K147" s="812"/>
      <c r="L147" s="812"/>
      <c r="M147" s="813"/>
      <c r="N147" s="814" t="s">
        <v>213</v>
      </c>
      <c r="O147" s="284" t="s">
        <v>424</v>
      </c>
      <c r="P147" s="811" t="s">
        <v>212</v>
      </c>
      <c r="Q147" s="812"/>
      <c r="R147" s="812"/>
      <c r="S147" s="812"/>
      <c r="T147" s="812"/>
      <c r="U147" s="812"/>
      <c r="V147" s="812"/>
      <c r="W147" s="812"/>
      <c r="X147" s="813"/>
      <c r="Y147" s="804" t="s">
        <v>244</v>
      </c>
      <c r="Z147" s="805"/>
      <c r="AA147" s="805"/>
      <c r="AB147" s="805"/>
      <c r="AC147" s="805"/>
      <c r="AD147" s="805"/>
      <c r="AE147" s="805"/>
      <c r="AF147" s="805"/>
      <c r="AG147" s="805"/>
      <c r="AH147" s="805"/>
      <c r="AI147" s="805"/>
      <c r="AJ147" s="805"/>
      <c r="AK147" s="805"/>
      <c r="AL147" s="805"/>
      <c r="AM147" s="806"/>
    </row>
    <row r="148" spans="1:39" ht="60.75" customHeight="1">
      <c r="B148" s="808"/>
      <c r="C148" s="810"/>
      <c r="D148" s="285">
        <v>2012</v>
      </c>
      <c r="E148" s="285">
        <v>2013</v>
      </c>
      <c r="F148" s="285">
        <v>2014</v>
      </c>
      <c r="G148" s="285">
        <v>2015</v>
      </c>
      <c r="H148" s="285">
        <v>2016</v>
      </c>
      <c r="I148" s="285">
        <v>2017</v>
      </c>
      <c r="J148" s="285">
        <v>2018</v>
      </c>
      <c r="K148" s="285">
        <v>2019</v>
      </c>
      <c r="L148" s="285">
        <v>2020</v>
      </c>
      <c r="M148" s="285">
        <v>2021</v>
      </c>
      <c r="N148" s="815"/>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
      </c>
      <c r="AB148" s="285" t="str">
        <f>'1.  LRAMVA Summary'!G52</f>
        <v/>
      </c>
      <c r="AC148" s="285" t="str">
        <f>'1.  LRAMVA Summary'!H52</f>
        <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f>'1.  LRAMVA Summary'!F53</f>
        <v>0</v>
      </c>
      <c r="AB149" s="291">
        <f>'1.  LRAMVA Summary'!G53</f>
        <v>0</v>
      </c>
      <c r="AC149" s="291">
        <f>'1.  LRAMVA Summary'!H53</f>
        <v>0</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 outlineLevel="1">
      <c r="B151" s="294" t="s">
        <v>245</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 outlineLevel="1">
      <c r="B154" s="294" t="s">
        <v>245</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 outlineLevel="1">
      <c r="B157" s="294" t="s">
        <v>245</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 outlineLevel="1">
      <c r="B160" s="294" t="s">
        <v>245</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 outlineLevel="1">
      <c r="B163" s="294" t="s">
        <v>245</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245</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245</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486</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245</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245</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outlineLevel="1">
      <c r="B179" s="294" t="s">
        <v>245</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9"/>
      <c r="AA181" s="415"/>
      <c r="AB181" s="415"/>
      <c r="AC181" s="415"/>
      <c r="AD181" s="415"/>
      <c r="AE181" s="415"/>
      <c r="AF181" s="415"/>
      <c r="AG181" s="415"/>
      <c r="AH181" s="415"/>
      <c r="AI181" s="415"/>
      <c r="AJ181" s="415"/>
      <c r="AK181" s="415"/>
      <c r="AL181" s="415"/>
      <c r="AM181" s="296">
        <f>SUM(Y181:AL181)</f>
        <v>0</v>
      </c>
    </row>
    <row r="182" spans="1:39" ht="15" outlineLevel="1">
      <c r="B182" s="294" t="s">
        <v>245</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245</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245</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245</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487</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245</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488</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245</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245</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245</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245</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245</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245</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245</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245</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489</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245</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245</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245</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outlineLevel="1">
      <c r="B234" s="294" t="s">
        <v>245</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245</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245</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490</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245</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491</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492</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245</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493</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245</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494</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245</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246</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247</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0</v>
      </c>
    </row>
    <row r="261" spans="1:41" s="380" customFormat="1" ht="15.75">
      <c r="A261" s="511"/>
      <c r="B261" s="349" t="s">
        <v>255</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75">
      <c r="A262" s="511"/>
      <c r="B262" s="349" t="s">
        <v>248</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1"/>
      <c r="B263" s="349" t="s">
        <v>256</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597</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249</v>
      </c>
      <c r="C275" s="281"/>
      <c r="D275" s="592" t="s">
        <v>529</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07" t="s">
        <v>211</v>
      </c>
      <c r="C276" s="809" t="s">
        <v>33</v>
      </c>
      <c r="D276" s="284" t="s">
        <v>423</v>
      </c>
      <c r="E276" s="811" t="s">
        <v>209</v>
      </c>
      <c r="F276" s="812"/>
      <c r="G276" s="812"/>
      <c r="H276" s="812"/>
      <c r="I276" s="812"/>
      <c r="J276" s="812"/>
      <c r="K276" s="812"/>
      <c r="L276" s="812"/>
      <c r="M276" s="813"/>
      <c r="N276" s="814" t="s">
        <v>213</v>
      </c>
      <c r="O276" s="284" t="s">
        <v>424</v>
      </c>
      <c r="P276" s="811" t="s">
        <v>212</v>
      </c>
      <c r="Q276" s="812"/>
      <c r="R276" s="812"/>
      <c r="S276" s="812"/>
      <c r="T276" s="812"/>
      <c r="U276" s="812"/>
      <c r="V276" s="812"/>
      <c r="W276" s="812"/>
      <c r="X276" s="813"/>
      <c r="Y276" s="804" t="s">
        <v>244</v>
      </c>
      <c r="Z276" s="805"/>
      <c r="AA276" s="805"/>
      <c r="AB276" s="805"/>
      <c r="AC276" s="805"/>
      <c r="AD276" s="805"/>
      <c r="AE276" s="805"/>
      <c r="AF276" s="805"/>
      <c r="AG276" s="805"/>
      <c r="AH276" s="805"/>
      <c r="AI276" s="805"/>
      <c r="AJ276" s="805"/>
      <c r="AK276" s="805"/>
      <c r="AL276" s="805"/>
      <c r="AM276" s="806"/>
    </row>
    <row r="277" spans="1:39" ht="60.75" customHeight="1">
      <c r="B277" s="808"/>
      <c r="C277" s="810"/>
      <c r="D277" s="285">
        <v>2013</v>
      </c>
      <c r="E277" s="285">
        <v>2014</v>
      </c>
      <c r="F277" s="285">
        <v>2015</v>
      </c>
      <c r="G277" s="285">
        <v>2016</v>
      </c>
      <c r="H277" s="285">
        <v>2017</v>
      </c>
      <c r="I277" s="285">
        <v>2018</v>
      </c>
      <c r="J277" s="285">
        <v>2019</v>
      </c>
      <c r="K277" s="285">
        <v>2020</v>
      </c>
      <c r="L277" s="285">
        <v>2021</v>
      </c>
      <c r="M277" s="285">
        <v>2022</v>
      </c>
      <c r="N277" s="815"/>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
      </c>
      <c r="AB277" s="285" t="str">
        <f>'1.  LRAMVA Summary'!G52</f>
        <v/>
      </c>
      <c r="AC277" s="285" t="str">
        <f>'1.  LRAMVA Summary'!H52</f>
        <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f>'1.  LRAMVA Summary'!F53</f>
        <v>0</v>
      </c>
      <c r="AB278" s="291">
        <f>'1.  LRAMVA Summary'!G53</f>
        <v>0</v>
      </c>
      <c r="AC278" s="291">
        <f>'1.  LRAMVA Summary'!H53</f>
        <v>0</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c r="E279" s="295"/>
      <c r="F279" s="295"/>
      <c r="G279" s="295"/>
      <c r="H279" s="295"/>
      <c r="I279" s="295"/>
      <c r="J279" s="295"/>
      <c r="K279" s="295"/>
      <c r="L279" s="295"/>
      <c r="M279" s="295"/>
      <c r="N279" s="291"/>
      <c r="O279" s="295"/>
      <c r="P279" s="295"/>
      <c r="Q279" s="295"/>
      <c r="R279" s="295"/>
      <c r="S279" s="295"/>
      <c r="T279" s="295"/>
      <c r="U279" s="295"/>
      <c r="V279" s="295"/>
      <c r="W279" s="295"/>
      <c r="X279" s="295"/>
      <c r="Y279" s="410"/>
      <c r="Z279" s="410"/>
      <c r="AA279" s="410"/>
      <c r="AB279" s="410"/>
      <c r="AC279" s="410"/>
      <c r="AD279" s="410"/>
      <c r="AE279" s="410"/>
      <c r="AF279" s="410"/>
      <c r="AG279" s="410"/>
      <c r="AH279" s="410"/>
      <c r="AI279" s="410"/>
      <c r="AJ279" s="410"/>
      <c r="AK279" s="410"/>
      <c r="AL279" s="410"/>
      <c r="AM279" s="296">
        <f>SUM(Y279:AL279)</f>
        <v>0</v>
      </c>
    </row>
    <row r="280" spans="1:39" ht="15" outlineLevel="1">
      <c r="B280" s="294" t="s">
        <v>250</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0</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c r="Z282" s="410"/>
      <c r="AA282" s="410"/>
      <c r="AB282" s="410"/>
      <c r="AC282" s="410"/>
      <c r="AD282" s="410"/>
      <c r="AE282" s="410"/>
      <c r="AF282" s="410"/>
      <c r="AG282" s="410"/>
      <c r="AH282" s="410"/>
      <c r="AI282" s="410"/>
      <c r="AJ282" s="410"/>
      <c r="AK282" s="410"/>
      <c r="AL282" s="410"/>
      <c r="AM282" s="296">
        <f>SUM(Y282:AL282)</f>
        <v>0</v>
      </c>
    </row>
    <row r="283" spans="1:39" ht="15" outlineLevel="1">
      <c r="B283" s="294" t="s">
        <v>250</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0</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c r="Z285" s="410"/>
      <c r="AA285" s="410"/>
      <c r="AB285" s="410"/>
      <c r="AC285" s="410"/>
      <c r="AD285" s="410"/>
      <c r="AE285" s="410"/>
      <c r="AF285" s="410"/>
      <c r="AG285" s="410"/>
      <c r="AH285" s="410"/>
      <c r="AI285" s="410"/>
      <c r="AJ285" s="410"/>
      <c r="AK285" s="410"/>
      <c r="AL285" s="410"/>
      <c r="AM285" s="296">
        <f>SUM(Y285:AL285)</f>
        <v>0</v>
      </c>
    </row>
    <row r="286" spans="1:39" ht="15" outlineLevel="1">
      <c r="B286" s="294" t="s">
        <v>250</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f>Y285</f>
        <v>0</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ht="15" outlineLevel="1">
      <c r="B289" s="294" t="s">
        <v>250</v>
      </c>
      <c r="C289" s="291" t="s">
        <v>163</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0</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ht="15" outlineLevel="1">
      <c r="B292" s="294" t="s">
        <v>250</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0</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250</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250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486</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250</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250</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 outlineLevel="1">
      <c r="B308" s="294" t="s">
        <v>250</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v>
      </c>
      <c r="AA308" s="411">
        <f t="shared" ref="AA308:AL308" si="86">AA307</f>
        <v>0</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15"/>
      <c r="Z310" s="503"/>
      <c r="AA310" s="415"/>
      <c r="AB310" s="415"/>
      <c r="AC310" s="415"/>
      <c r="AD310" s="415"/>
      <c r="AE310" s="415"/>
      <c r="AF310" s="415"/>
      <c r="AG310" s="415"/>
      <c r="AH310" s="415"/>
      <c r="AI310" s="415"/>
      <c r="AJ310" s="415"/>
      <c r="AK310" s="415"/>
      <c r="AL310" s="415"/>
      <c r="AM310" s="296">
        <f>SUM(Y310:AL310)</f>
        <v>0</v>
      </c>
    </row>
    <row r="311" spans="1:39" ht="15" outlineLevel="1">
      <c r="B311" s="294" t="s">
        <v>250</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0</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250</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250</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250</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487</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250</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488</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250</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250</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250</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250</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250</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250</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250</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c r="Z348" s="410"/>
      <c r="AA348" s="410"/>
      <c r="AB348" s="410"/>
      <c r="AC348" s="410"/>
      <c r="AD348" s="410"/>
      <c r="AE348" s="410"/>
      <c r="AF348" s="410"/>
      <c r="AG348" s="410"/>
      <c r="AH348" s="410"/>
      <c r="AI348" s="410"/>
      <c r="AJ348" s="410"/>
      <c r="AK348" s="410"/>
      <c r="AL348" s="410"/>
      <c r="AM348" s="296">
        <f>SUM(Y348:AL348)</f>
        <v>0</v>
      </c>
    </row>
    <row r="349" spans="1:39" ht="15" outlineLevel="1">
      <c r="B349" s="294" t="s">
        <v>250</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0</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489</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250</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250</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250</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250</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250</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250</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490</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250</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491</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492</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250</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493</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250</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494</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250</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251</v>
      </c>
      <c r="C384" s="329"/>
      <c r="D384" s="329">
        <f>SUM(D279:D382)</f>
        <v>0</v>
      </c>
      <c r="E384" s="329"/>
      <c r="F384" s="329"/>
      <c r="G384" s="329"/>
      <c r="H384" s="329"/>
      <c r="I384" s="329"/>
      <c r="J384" s="329"/>
      <c r="K384" s="329"/>
      <c r="L384" s="329"/>
      <c r="M384" s="329"/>
      <c r="N384" s="329"/>
      <c r="O384" s="329">
        <f>SUM(O279:O382)</f>
        <v>0</v>
      </c>
      <c r="P384" s="329"/>
      <c r="Q384" s="329"/>
      <c r="R384" s="329"/>
      <c r="S384" s="329"/>
      <c r="T384" s="329"/>
      <c r="U384" s="329"/>
      <c r="V384" s="329"/>
      <c r="W384" s="329"/>
      <c r="X384" s="329"/>
      <c r="Y384" s="329">
        <f>IF(Y278="kWh",SUMPRODUCT(D279:D382,Y279:Y382))</f>
        <v>0</v>
      </c>
      <c r="Z384" s="329">
        <f>IF(Z278="kWh",SUMPRODUCT(D279:D382,Z279:Z382))</f>
        <v>0</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252</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0</v>
      </c>
    </row>
    <row r="391" spans="1:41" s="380" customFormat="1" ht="15.75">
      <c r="A391" s="511"/>
      <c r="B391" s="349" t="s">
        <v>258</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75">
      <c r="A392" s="511"/>
      <c r="B392" s="349" t="s">
        <v>253</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265</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0</v>
      </c>
      <c r="Z395" s="291">
        <f>SUMPRODUCT(E279:E382,Z279:Z382)</f>
        <v>0</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0</v>
      </c>
      <c r="Z396" s="291">
        <f>SUMPRODUCT(F279:F382,Z279:Z382)</f>
        <v>0</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0</v>
      </c>
      <c r="Z397" s="291">
        <f>SUMPRODUCT(G279:G382,Z279:Z382)</f>
        <v>0</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0</v>
      </c>
      <c r="Z398" s="291">
        <f>SUMPRODUCT(H279:H382,Z279:Z382)</f>
        <v>0</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0</v>
      </c>
      <c r="Z399" s="291">
        <f>SUMPRODUCT(I279:I382,Z279:Z382)</f>
        <v>0</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597</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259</v>
      </c>
      <c r="C404" s="281"/>
      <c r="D404" s="590" t="s">
        <v>524</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07" t="s">
        <v>211</v>
      </c>
      <c r="C405" s="809" t="s">
        <v>33</v>
      </c>
      <c r="D405" s="284" t="s">
        <v>423</v>
      </c>
      <c r="E405" s="811" t="s">
        <v>209</v>
      </c>
      <c r="F405" s="812"/>
      <c r="G405" s="812"/>
      <c r="H405" s="812"/>
      <c r="I405" s="812"/>
      <c r="J405" s="812"/>
      <c r="K405" s="812"/>
      <c r="L405" s="812"/>
      <c r="M405" s="813"/>
      <c r="N405" s="814" t="s">
        <v>213</v>
      </c>
      <c r="O405" s="284" t="s">
        <v>424</v>
      </c>
      <c r="P405" s="811" t="s">
        <v>212</v>
      </c>
      <c r="Q405" s="812"/>
      <c r="R405" s="812"/>
      <c r="S405" s="812"/>
      <c r="T405" s="812"/>
      <c r="U405" s="812"/>
      <c r="V405" s="812"/>
      <c r="W405" s="812"/>
      <c r="X405" s="813"/>
      <c r="Y405" s="804" t="s">
        <v>244</v>
      </c>
      <c r="Z405" s="805"/>
      <c r="AA405" s="805"/>
      <c r="AB405" s="805"/>
      <c r="AC405" s="805"/>
      <c r="AD405" s="805"/>
      <c r="AE405" s="805"/>
      <c r="AF405" s="805"/>
      <c r="AG405" s="805"/>
      <c r="AH405" s="805"/>
      <c r="AI405" s="805"/>
      <c r="AJ405" s="805"/>
      <c r="AK405" s="805"/>
      <c r="AL405" s="805"/>
      <c r="AM405" s="806"/>
    </row>
    <row r="406" spans="1:40" ht="45.75" customHeight="1">
      <c r="B406" s="808"/>
      <c r="C406" s="810"/>
      <c r="D406" s="285">
        <v>2014</v>
      </c>
      <c r="E406" s="285">
        <v>2015</v>
      </c>
      <c r="F406" s="285">
        <v>2016</v>
      </c>
      <c r="G406" s="285">
        <v>2017</v>
      </c>
      <c r="H406" s="285">
        <v>2018</v>
      </c>
      <c r="I406" s="285">
        <v>2019</v>
      </c>
      <c r="J406" s="285">
        <v>2020</v>
      </c>
      <c r="K406" s="285">
        <v>2021</v>
      </c>
      <c r="L406" s="285">
        <v>2022</v>
      </c>
      <c r="M406" s="285">
        <v>2023</v>
      </c>
      <c r="N406" s="815"/>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
      </c>
      <c r="AB406" s="285" t="str">
        <f>'1.  LRAMVA Summary'!G52</f>
        <v/>
      </c>
      <c r="AC406" s="285" t="str">
        <f>'1.  LRAMVA Summary'!H52</f>
        <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f>'1.  LRAMVA Summary'!F53</f>
        <v>0</v>
      </c>
      <c r="AB407" s="291">
        <f>'1.  LRAMVA Summary'!G53</f>
        <v>0</v>
      </c>
      <c r="AC407" s="291">
        <f>'1.  LRAMVA Summary'!H53</f>
        <v>0</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c r="E408" s="295"/>
      <c r="F408" s="295"/>
      <c r="G408" s="295"/>
      <c r="H408" s="295"/>
      <c r="I408" s="295"/>
      <c r="J408" s="295"/>
      <c r="K408" s="295"/>
      <c r="L408" s="295"/>
      <c r="M408" s="295"/>
      <c r="N408" s="291"/>
      <c r="O408" s="295"/>
      <c r="P408" s="295"/>
      <c r="Q408" s="295"/>
      <c r="R408" s="295"/>
      <c r="S408" s="295"/>
      <c r="T408" s="295"/>
      <c r="U408" s="295"/>
      <c r="V408" s="295"/>
      <c r="W408" s="295"/>
      <c r="X408" s="295"/>
      <c r="Y408" s="470"/>
      <c r="Z408" s="410"/>
      <c r="AA408" s="410"/>
      <c r="AB408" s="410"/>
      <c r="AC408" s="410"/>
      <c r="AD408" s="410"/>
      <c r="AE408" s="410"/>
      <c r="AF408" s="410"/>
      <c r="AG408" s="410"/>
      <c r="AH408" s="410"/>
      <c r="AI408" s="410"/>
      <c r="AJ408" s="410"/>
      <c r="AK408" s="410"/>
      <c r="AL408" s="410"/>
      <c r="AM408" s="296">
        <f>SUM(Y408:AL408)</f>
        <v>0</v>
      </c>
    </row>
    <row r="409" spans="1:40" ht="15" outlineLevel="1">
      <c r="B409" s="294" t="s">
        <v>260</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0</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c r="E411" s="295"/>
      <c r="F411" s="295"/>
      <c r="G411" s="295"/>
      <c r="H411" s="295"/>
      <c r="I411" s="295"/>
      <c r="J411" s="295"/>
      <c r="K411" s="295"/>
      <c r="L411" s="295"/>
      <c r="M411" s="295"/>
      <c r="N411" s="291"/>
      <c r="O411" s="295"/>
      <c r="P411" s="295"/>
      <c r="Q411" s="295"/>
      <c r="R411" s="295"/>
      <c r="S411" s="295"/>
      <c r="T411" s="295"/>
      <c r="U411" s="295"/>
      <c r="V411" s="295"/>
      <c r="W411" s="295"/>
      <c r="X411" s="295"/>
      <c r="Y411" s="470"/>
      <c r="Z411" s="410"/>
      <c r="AA411" s="410"/>
      <c r="AB411" s="410"/>
      <c r="AC411" s="410"/>
      <c r="AD411" s="410"/>
      <c r="AE411" s="410"/>
      <c r="AF411" s="410"/>
      <c r="AG411" s="410"/>
      <c r="AH411" s="410"/>
      <c r="AI411" s="410"/>
      <c r="AJ411" s="410"/>
      <c r="AK411" s="410"/>
      <c r="AL411" s="410"/>
      <c r="AM411" s="296">
        <f>SUM(Y411:AL411)</f>
        <v>0</v>
      </c>
    </row>
    <row r="412" spans="1:40" ht="15" outlineLevel="1">
      <c r="B412" s="294" t="s">
        <v>260</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0</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c r="E414" s="295"/>
      <c r="F414" s="295"/>
      <c r="G414" s="295"/>
      <c r="H414" s="295"/>
      <c r="I414" s="295"/>
      <c r="J414" s="295"/>
      <c r="K414" s="295"/>
      <c r="L414" s="295"/>
      <c r="M414" s="295"/>
      <c r="N414" s="291"/>
      <c r="O414" s="295"/>
      <c r="P414" s="295"/>
      <c r="Q414" s="295"/>
      <c r="R414" s="295"/>
      <c r="S414" s="295"/>
      <c r="T414" s="295"/>
      <c r="U414" s="295"/>
      <c r="V414" s="295"/>
      <c r="W414" s="295"/>
      <c r="X414" s="295"/>
      <c r="Y414" s="470"/>
      <c r="Z414" s="410"/>
      <c r="AA414" s="410"/>
      <c r="AB414" s="410"/>
      <c r="AC414" s="410"/>
      <c r="AD414" s="410"/>
      <c r="AE414" s="410"/>
      <c r="AF414" s="410"/>
      <c r="AG414" s="410"/>
      <c r="AH414" s="410"/>
      <c r="AI414" s="410"/>
      <c r="AJ414" s="410"/>
      <c r="AK414" s="410"/>
      <c r="AL414" s="410"/>
      <c r="AM414" s="296">
        <f>SUM(Y414:AL414)</f>
        <v>0</v>
      </c>
    </row>
    <row r="415" spans="1:40" ht="15" outlineLevel="1">
      <c r="B415" s="294" t="s">
        <v>260</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0</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c r="E417" s="295"/>
      <c r="F417" s="295"/>
      <c r="G417" s="295"/>
      <c r="H417" s="295"/>
      <c r="I417" s="295"/>
      <c r="J417" s="295"/>
      <c r="K417" s="295"/>
      <c r="L417" s="295"/>
      <c r="M417" s="295"/>
      <c r="N417" s="291"/>
      <c r="O417" s="295"/>
      <c r="P417" s="295"/>
      <c r="Q417" s="295"/>
      <c r="R417" s="295"/>
      <c r="S417" s="295"/>
      <c r="T417" s="295"/>
      <c r="U417" s="295"/>
      <c r="V417" s="295"/>
      <c r="W417" s="295"/>
      <c r="X417" s="295"/>
      <c r="Y417" s="470"/>
      <c r="Z417" s="410"/>
      <c r="AA417" s="410"/>
      <c r="AB417" s="410"/>
      <c r="AC417" s="410"/>
      <c r="AD417" s="410"/>
      <c r="AE417" s="410"/>
      <c r="AF417" s="410"/>
      <c r="AG417" s="410"/>
      <c r="AH417" s="410"/>
      <c r="AI417" s="410"/>
      <c r="AJ417" s="410"/>
      <c r="AK417" s="410"/>
      <c r="AL417" s="410"/>
      <c r="AM417" s="296">
        <f>SUM(Y417:AL417)</f>
        <v>0</v>
      </c>
    </row>
    <row r="418" spans="1:39" ht="15" outlineLevel="1">
      <c r="B418" s="294" t="s">
        <v>260</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0</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c r="E420" s="295"/>
      <c r="F420" s="295"/>
      <c r="G420" s="295"/>
      <c r="H420" s="295"/>
      <c r="I420" s="295"/>
      <c r="J420" s="295"/>
      <c r="K420" s="295"/>
      <c r="L420" s="295"/>
      <c r="M420" s="295"/>
      <c r="N420" s="291"/>
      <c r="O420" s="295"/>
      <c r="P420" s="295"/>
      <c r="Q420" s="295"/>
      <c r="R420" s="295"/>
      <c r="S420" s="295"/>
      <c r="T420" s="295"/>
      <c r="U420" s="295"/>
      <c r="V420" s="295"/>
      <c r="W420" s="295"/>
      <c r="X420" s="295"/>
      <c r="Y420" s="470"/>
      <c r="Z420" s="410"/>
      <c r="AA420" s="410"/>
      <c r="AB420" s="410"/>
      <c r="AC420" s="410"/>
      <c r="AD420" s="410"/>
      <c r="AE420" s="410"/>
      <c r="AF420" s="410"/>
      <c r="AG420" s="410"/>
      <c r="AH420" s="410"/>
      <c r="AI420" s="410"/>
      <c r="AJ420" s="410"/>
      <c r="AK420" s="410"/>
      <c r="AL420" s="410"/>
      <c r="AM420" s="296">
        <f>SUM(Y420:AL420)</f>
        <v>0</v>
      </c>
    </row>
    <row r="421" spans="1:39" ht="15" outlineLevel="1">
      <c r="B421" s="294" t="s">
        <v>260</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0</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260</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260</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486</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260</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260</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15"/>
      <c r="Z436" s="469"/>
      <c r="AA436" s="469"/>
      <c r="AB436" s="469"/>
      <c r="AC436" s="415"/>
      <c r="AD436" s="415"/>
      <c r="AE436" s="415"/>
      <c r="AF436" s="415"/>
      <c r="AG436" s="415"/>
      <c r="AH436" s="415"/>
      <c r="AI436" s="415"/>
      <c r="AJ436" s="415"/>
      <c r="AK436" s="415"/>
      <c r="AL436" s="415"/>
      <c r="AM436" s="296">
        <f>SUM(Y436:AL436)</f>
        <v>0</v>
      </c>
    </row>
    <row r="437" spans="1:39" ht="15" outlineLevel="1">
      <c r="B437" s="294" t="s">
        <v>260</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v>
      </c>
      <c r="AA437" s="411">
        <f t="shared" ref="AA437:AL437" si="127">AA436</f>
        <v>0</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5"/>
      <c r="Z439" s="469"/>
      <c r="AA439" s="415"/>
      <c r="AB439" s="415"/>
      <c r="AC439" s="415"/>
      <c r="AD439" s="415"/>
      <c r="AE439" s="415"/>
      <c r="AF439" s="415"/>
      <c r="AG439" s="415"/>
      <c r="AH439" s="415"/>
      <c r="AI439" s="415"/>
      <c r="AJ439" s="415"/>
      <c r="AK439" s="415"/>
      <c r="AL439" s="415"/>
      <c r="AM439" s="296">
        <f>SUM(Y439:AL439)</f>
        <v>0</v>
      </c>
    </row>
    <row r="440" spans="1:39" ht="15" outlineLevel="1">
      <c r="B440" s="294" t="s">
        <v>260</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0</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260</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260</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260</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487</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260</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488</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260</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260</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260</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260</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260</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260</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260</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70"/>
      <c r="Z477" s="410"/>
      <c r="AA477" s="410"/>
      <c r="AB477" s="410"/>
      <c r="AC477" s="410"/>
      <c r="AD477" s="410"/>
      <c r="AE477" s="410"/>
      <c r="AF477" s="410"/>
      <c r="AG477" s="410"/>
      <c r="AH477" s="410"/>
      <c r="AI477" s="410"/>
      <c r="AJ477" s="410"/>
      <c r="AK477" s="410"/>
      <c r="AL477" s="410"/>
      <c r="AM477" s="296">
        <f>SUM(Y477:AL477)</f>
        <v>0</v>
      </c>
    </row>
    <row r="478" spans="1:39" ht="15" outlineLevel="1">
      <c r="B478" s="294" t="s">
        <v>260</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0</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489</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260</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260</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260</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260</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260</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260</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490</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260</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491</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492</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260</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493</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260</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494</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260</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261</v>
      </c>
      <c r="C513" s="329"/>
      <c r="D513" s="329">
        <f>SUM(D408:D511)</f>
        <v>0</v>
      </c>
      <c r="E513" s="329"/>
      <c r="F513" s="329"/>
      <c r="G513" s="329"/>
      <c r="H513" s="329"/>
      <c r="I513" s="329"/>
      <c r="J513" s="329"/>
      <c r="K513" s="329"/>
      <c r="L513" s="329"/>
      <c r="M513" s="329"/>
      <c r="N513" s="329"/>
      <c r="O513" s="329">
        <f>SUM(O408:O511)</f>
        <v>0</v>
      </c>
      <c r="P513" s="329"/>
      <c r="Q513" s="329"/>
      <c r="R513" s="329"/>
      <c r="S513" s="329"/>
      <c r="T513" s="329"/>
      <c r="U513" s="329"/>
      <c r="V513" s="329"/>
      <c r="W513" s="329"/>
      <c r="X513" s="329"/>
      <c r="Y513" s="329">
        <f>IF(Y407="kWh",SUMPRODUCT(D408:D511,Y408:Y511))</f>
        <v>0</v>
      </c>
      <c r="Z513" s="329">
        <f>IF(Z407="kWh",SUMPRODUCT(D408:D511,Z408:Z511))</f>
        <v>0</v>
      </c>
      <c r="AA513" s="329">
        <f>IF(AA407="kW",SUMPRODUCT(N408:N511,O408:O511,AA408:AA511),SUMPRODUCT(D408:D511,AA408:AA511))</f>
        <v>0</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262</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54">Z513*Z516</f>
        <v>0</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0</v>
      </c>
    </row>
    <row r="521" spans="2:41" ht="15.75">
      <c r="B521" s="349" t="s">
        <v>263</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55">SUM(Z517:Z520)</f>
        <v>0</v>
      </c>
      <c r="AA521" s="346">
        <f t="shared" si="155"/>
        <v>0</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0</v>
      </c>
    </row>
    <row r="522" spans="2:41" ht="15.75">
      <c r="B522" s="349" t="s">
        <v>264</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75">
      <c r="B523" s="349" t="s">
        <v>266</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0</v>
      </c>
      <c r="Z526" s="291">
        <f>SUMPRODUCT(E408:E511,Z408:Z511)</f>
        <v>0</v>
      </c>
      <c r="AA526" s="291">
        <f>IF(AA407="kW",SUMPRODUCT(N408:N511,P408:P511,AA408:AA511),SUMPRODUCT(E408:E511,AA408:AA511))</f>
        <v>0</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0</v>
      </c>
      <c r="Z527" s="291">
        <f>SUMPRODUCT(F408:F511,Z408:Z511)</f>
        <v>0</v>
      </c>
      <c r="AA527" s="291">
        <f>IF(AA407="kW",SUMPRODUCT(N408:N511,Q408:Q511,AA408:AA511),SUMPRODUCT(F408:F511,AA408:AA511))</f>
        <v>0</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0</v>
      </c>
      <c r="Z528" s="291">
        <f>SUMPRODUCT(G408:G511,Z408:Z511)</f>
        <v>0</v>
      </c>
      <c r="AA528" s="291">
        <f>IF(AA407="kW",SUMPRODUCT(N408:N511,R408:R511,AA408:AA511),SUMPRODUCT(G408:G511,AA408:AA511))</f>
        <v>0</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0</v>
      </c>
      <c r="Z529" s="291">
        <f>SUMPRODUCT(H408:H511,Z408:Z511)</f>
        <v>0</v>
      </c>
      <c r="AA529" s="291">
        <f>IF(AA407="kW",SUMPRODUCT(N408:N511,S408:S511,AA408:AA511),SUMPRODUCT(H408:H511,AA408:AA511))</f>
        <v>0</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0</v>
      </c>
      <c r="Z530" s="291">
        <f>SUMPRODUCT(I408:I511,Z408:Z511)</f>
        <v>0</v>
      </c>
      <c r="AA530" s="291">
        <f>IF(AA407="kW",SUMPRODUCT(N408:N511,T408:T511,AA408:AA511),SUMPRODUCT(I408:I511,AA408:AA511))</f>
        <v>0</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0</v>
      </c>
      <c r="Z531" s="326">
        <f>SUMPRODUCT(J408:J511,Z408:Z511)</f>
        <v>0</v>
      </c>
      <c r="AA531" s="326">
        <f>IF(AA407="kW",SUMPRODUCT(N408:N511,U408:U511,AA408:AA511),SUMPRODUCT(J408:J511,AA408:AA511))</f>
        <v>0</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597</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529</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Sibtain Janmohamed</cp:lastModifiedBy>
  <cp:lastPrinted>2017-05-24T00:43:43Z</cp:lastPrinted>
  <dcterms:created xsi:type="dcterms:W3CDTF">2012-03-05T18:56:04Z</dcterms:created>
  <dcterms:modified xsi:type="dcterms:W3CDTF">2021-06-22T18:06:56Z</dcterms:modified>
</cp:coreProperties>
</file>