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mited\Registrar_Office\Projects\Case Schedules Pilot 2020\Phase II - rates applications\Case schedules to post_Phase II\2024-06-26 weekly updates Centre Wellington\"/>
    </mc:Choice>
  </mc:AlternateContent>
  <xr:revisionPtr revIDLastSave="0" documentId="13_ncr:1_{DA87DD36-3B16-4726-A4A6-119D6996FFD7}" xr6:coauthVersionLast="47" xr6:coauthVersionMax="47" xr10:uidLastSave="{00000000-0000-0000-0000-000000000000}"/>
  <bookViews>
    <workbookView xWindow="19090" yWindow="-110" windowWidth="38620" windowHeight="21100" xr2:uid="{8513CE7F-DFF7-48DD-9474-3D8F814EFEC3}"/>
  </bookViews>
  <sheets>
    <sheet name="Centre Wellingt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E25" i="1"/>
  <c r="G22" i="1" l="1"/>
  <c r="E23" i="1"/>
  <c r="E22" i="1"/>
  <c r="E19" i="1"/>
  <c r="E18" i="1"/>
  <c r="E13" i="1"/>
  <c r="E15" i="1"/>
  <c r="E8" i="1"/>
  <c r="G23" i="1"/>
  <c r="H20" i="1"/>
  <c r="F17" i="1"/>
  <c r="H17" i="1" l="1"/>
  <c r="F19" i="1"/>
  <c r="F18" i="1"/>
  <c r="F16" i="1"/>
  <c r="H16" i="1" s="1"/>
  <c r="H18" i="1" s="1"/>
  <c r="H19" i="1" s="1"/>
  <c r="H12" i="1" l="1"/>
  <c r="H15" i="1" l="1"/>
  <c r="H14" i="1" l="1"/>
  <c r="E14" i="1"/>
  <c r="E9" i="1" l="1"/>
  <c r="E11" i="1"/>
  <c r="E12" i="1"/>
  <c r="E16" i="1"/>
  <c r="E20" i="1"/>
  <c r="E21" i="1"/>
  <c r="E26" i="1"/>
  <c r="E27" i="1"/>
  <c r="E28" i="1"/>
  <c r="E29" i="1"/>
  <c r="H13" i="1"/>
  <c r="I13" i="1" s="1"/>
  <c r="G21" i="1"/>
  <c r="B6" i="1" l="1"/>
</calcChain>
</file>

<file path=xl/sharedStrings.xml><?xml version="1.0" encoding="utf-8"?>
<sst xmlns="http://schemas.openxmlformats.org/spreadsheetml/2006/main" count="49" uniqueCount="49">
  <si>
    <t>OEB File Number: EB-2024-0012</t>
  </si>
  <si>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</si>
  <si>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</si>
  <si>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</si>
  <si>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</si>
  <si>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</si>
  <si>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</si>
  <si>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</si>
  <si>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</si>
  <si>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</si>
  <si>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</si>
  <si>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</si>
  <si>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</si>
  <si>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</si>
  <si>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</si>
  <si>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</si>
  <si>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</si>
  <si>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</si>
  <si>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OEB Issues Notice of Application</t>
  </si>
  <si>
    <t>Applicant Files Affidavit Confirming Service and Publication</t>
  </si>
  <si>
    <t>Notice of Hearing Publication Date</t>
  </si>
  <si>
    <t>Intervention Request Close</t>
  </si>
  <si>
    <t>OEB Issues Procedural Order No. 1</t>
  </si>
  <si>
    <t>Discovery Process</t>
  </si>
  <si>
    <t>Issues List Filed</t>
  </si>
  <si>
    <t>Interrogatories Issued</t>
  </si>
  <si>
    <t xml:space="preserve">Applicant Files Responses to Interrogatories </t>
  </si>
  <si>
    <t>Settlement Process</t>
  </si>
  <si>
    <t>Settlement Progress Letter Filed</t>
  </si>
  <si>
    <t>Settlement Proposal Filed</t>
  </si>
  <si>
    <t>Hearing</t>
  </si>
  <si>
    <t>Oral Hearing (Including presentation of Settlement)</t>
  </si>
  <si>
    <t>Argument Process</t>
  </si>
  <si>
    <t>Applicant Files Written Argument in Chief</t>
  </si>
  <si>
    <t>Applicant Files Written Reply Argument</t>
  </si>
  <si>
    <t>Decision</t>
  </si>
  <si>
    <t>Decision Issued</t>
  </si>
  <si>
    <t xml:space="preserve"> OEB Receives Draft Order and Tariff Sheets</t>
  </si>
  <si>
    <t>OEBstaff and Intervenors Files Comments on Draft Rate order and Tarif Sheets</t>
  </si>
  <si>
    <t>Applicant Files Reply Comments on Draft Rate order and Tarif Sheets</t>
  </si>
  <si>
    <t>Rate Order</t>
  </si>
  <si>
    <t>OEB Issues Rate Order and Tariff Sheets</t>
  </si>
  <si>
    <t>* Planned dates have not been approved by the OEB Panel.  They are intended to be illustrative only, provided the individual steps take place.</t>
  </si>
  <si>
    <t>Schedule for Cost of Service - Centre Wellington Hydro Limited</t>
  </si>
  <si>
    <t>Settlement Conference (August 19-21)</t>
  </si>
  <si>
    <t>OEB Staff Submission on Settlement Proposal, if any</t>
  </si>
  <si>
    <t>OEB Staff and Intervenors File Submissions</t>
  </si>
  <si>
    <t xml:space="preserve">HOLIDAY BREAK (December 21, 2024, TO January 5, 2025, INCLUSIVE – 16 DAYS) </t>
  </si>
  <si>
    <t>Updated: June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</si>
</sst>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mmmm\ d\,\ yyyy;@"/>
    <numFmt numFmtId="166" formatCode="0_);[Red]\(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66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C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73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5" fontId="4" fillId="0" borderId="12" xfId="2" applyNumberFormat="1" applyFont="1" applyFill="1" applyBorder="1" applyAlignment="1">
      <alignment horizontal="center" vertical="center" wrapText="1"/>
    </xf>
    <xf numFmtId="1" fontId="5" fillId="0" borderId="13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vertical="center" wrapText="1"/>
    </xf>
    <xf numFmtId="166" fontId="8" fillId="0" borderId="13" xfId="2" applyNumberFormat="1" applyFont="1" applyFill="1" applyBorder="1" applyAlignment="1">
      <alignment horizontal="center" vertical="center"/>
    </xf>
    <xf numFmtId="15" fontId="8" fillId="0" borderId="13" xfId="0" applyNumberFormat="1" applyFont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164" fontId="8" fillId="0" borderId="13" xfId="2" applyNumberFormat="1" applyFont="1" applyFill="1" applyBorder="1" applyAlignment="1">
      <alignment horizontal="center" vertical="center"/>
    </xf>
    <xf numFmtId="9" fontId="10" fillId="0" borderId="13" xfId="1" applyNumberFormat="1" applyFont="1" applyFill="1" applyBorder="1" applyAlignment="1">
      <alignment horizontal="center" vertical="center" wrapText="1"/>
    </xf>
    <xf numFmtId="15" fontId="5" fillId="0" borderId="0" xfId="0" applyNumberFormat="1" applyFont="1"/>
    <xf numFmtId="15" fontId="4" fillId="0" borderId="14" xfId="2" applyNumberFormat="1" applyFont="1" applyFill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166" fontId="8" fillId="0" borderId="15" xfId="0" applyNumberFormat="1" applyFont="1" applyBorder="1" applyAlignment="1">
      <alignment horizontal="center" vertical="center"/>
    </xf>
    <xf numFmtId="15" fontId="8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9" fontId="10" fillId="0" borderId="15" xfId="1" applyNumberFormat="1" applyFont="1" applyFill="1" applyBorder="1" applyAlignment="1">
      <alignment horizontal="center" vertical="center" wrapText="1"/>
    </xf>
    <xf numFmtId="15" fontId="4" fillId="0" borderId="16" xfId="2" applyNumberFormat="1" applyFont="1" applyFill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/>
    </xf>
    <xf numFmtId="0" fontId="5" fillId="0" borderId="17" xfId="2" applyFont="1" applyFill="1" applyBorder="1" applyAlignment="1">
      <alignment vertical="center" wrapText="1"/>
    </xf>
    <xf numFmtId="1" fontId="8" fillId="0" borderId="17" xfId="2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7" xfId="2" applyNumberFormat="1" applyFont="1" applyFill="1" applyBorder="1" applyAlignment="1">
      <alignment horizontal="center" vertical="center"/>
    </xf>
    <xf numFmtId="9" fontId="10" fillId="0" borderId="17" xfId="1" applyNumberFormat="1" applyFont="1" applyFill="1" applyBorder="1" applyAlignment="1">
      <alignment horizontal="center" vertical="center" wrapText="1"/>
    </xf>
    <xf numFmtId="15" fontId="4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1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19" xfId="2" applyNumberFormat="1" applyFont="1" applyFill="1" applyBorder="1" applyAlignment="1">
      <alignment horizontal="center" vertical="center"/>
    </xf>
    <xf numFmtId="9" fontId="10" fillId="0" borderId="19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1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1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8" fillId="0" borderId="20" xfId="2" applyNumberFormat="1" applyFont="1" applyFill="1" applyBorder="1" applyAlignment="1">
      <alignment horizontal="center" vertical="center"/>
    </xf>
    <xf numFmtId="9" fontId="10" fillId="0" borderId="20" xfId="1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164" fontId="8" fillId="0" borderId="20" xfId="2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 wrapText="1" readingOrder="1"/>
    </xf>
    <xf numFmtId="0" fontId="4" fillId="0" borderId="26" xfId="0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" fontId="8" fillId="0" borderId="23" xfId="2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9" fontId="10" fillId="0" borderId="23" xfId="1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 readingOrder="1"/>
    </xf>
    <xf numFmtId="164" fontId="8" fillId="0" borderId="20" xfId="0" applyNumberFormat="1" applyFont="1" applyBorder="1" applyAlignment="1">
      <alignment horizontal="center" vertical="center"/>
    </xf>
    <xf numFmtId="0" fontId="5" fillId="0" borderId="15" xfId="0" applyFont="1" applyBorder="1"/>
    <xf numFmtId="1" fontId="8" fillId="0" borderId="15" xfId="2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/>
    </xf>
    <xf numFmtId="1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9" fontId="10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/>
    </xf>
    <xf numFmtId="164" fontId="8" fillId="0" borderId="15" xfId="2" applyNumberFormat="1" applyFont="1" applyFill="1" applyBorder="1" applyAlignment="1">
      <alignment horizontal="center" vertical="center"/>
    </xf>
    <xf numFmtId="15" fontId="8" fillId="4" borderId="15" xfId="0" applyNumberFormat="1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/>
    </xf>
    <xf numFmtId="15" fontId="8" fillId="4" borderId="19" xfId="0" applyNumberFormat="1" applyFont="1" applyFill="1" applyBorder="1" applyAlignment="1">
      <alignment horizontal="center" vertical="center" wrapText="1"/>
    </xf>
    <xf numFmtId="15" fontId="8" fillId="4" borderId="17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/>
    </xf>
    <xf numFmtId="15" fontId="8" fillId="0" borderId="20" xfId="0" applyNumberFormat="1" applyFont="1" applyBorder="1" applyAlignment="1">
      <alignment horizontal="center" vertical="center" wrapText="1"/>
    </xf>
    <xf numFmtId="15" fontId="8" fillId="4" borderId="28" xfId="0" applyNumberFormat="1" applyFont="1" applyFill="1" applyBorder="1" applyAlignment="1">
      <alignment horizontal="center" vertical="center" wrapText="1"/>
    </xf>
    <xf numFmtId="15" fontId="8" fillId="4" borderId="20" xfId="0" applyNumberFormat="1" applyFont="1" applyFill="1" applyBorder="1" applyAlignment="1">
      <alignment horizontal="center" vertical="center" wrapText="1"/>
    </xf>
    <xf numFmtId="15" fontId="8" fillId="4" borderId="23" xfId="0" applyNumberFormat="1" applyFont="1" applyFill="1" applyBorder="1" applyAlignment="1">
      <alignment horizontal="center" vertical="center" wrapText="1"/>
    </xf>
    <xf numFmtId="164" fontId="8" fillId="4" borderId="23" xfId="0" applyNumberFormat="1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top"/>
    </xf>
    <xf numFmtId="164" fontId="3" fillId="0" borderId="7" xfId="0" applyNumberFormat="1" applyFont="1" applyBorder="1" applyAlignment="1">
      <alignment horizontal="left" vertical="top"/>
    </xf>
    <xf numFmtId="0" fontId="10" fillId="0" borderId="23" xfId="0" applyFont="1" applyBorder="1" applyAlignment="1">
      <alignment vertical="center" wrapText="1" readingOrder="1"/>
    </xf>
    <xf numFmtId="0" fontId="5" fillId="0" borderId="29" xfId="0" applyFont="1" applyBorder="1"/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5" xfId="2" applyNumberFormat="1" applyFont="1" applyFill="1" applyBorder="1" applyAlignment="1">
      <alignment horizontal="center" vertical="center"/>
    </xf>
    <xf numFmtId="0" fontId="10" fillId="0" borderId="15" xfId="1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" fontId="8" fillId="0" borderId="19" xfId="2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8" fillId="0" borderId="17" xfId="2" applyNumberFormat="1" applyFont="1" applyFill="1" applyBorder="1" applyAlignment="1">
      <alignment horizontal="center" vertical="center"/>
    </xf>
    <xf numFmtId="0" fontId="10" fillId="0" borderId="17" xfId="1" applyNumberFormat="1" applyFont="1" applyFill="1" applyBorder="1" applyAlignment="1">
      <alignment horizontal="center" vertic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15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15" fontId="4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" fontId="8" fillId="0" borderId="10" xfId="2" applyNumberFormat="1" applyFont="1" applyFill="1" applyBorder="1" applyAlignment="1">
      <alignment horizontal="center" vertical="center"/>
    </xf>
    <xf numFmtId="15" fontId="8" fillId="4" borderId="10" xfId="0" applyNumberFormat="1" applyFont="1" applyFill="1" applyBorder="1" applyAlignment="1">
      <alignment horizontal="center" vertical="center" wrapText="1"/>
    </xf>
    <xf numFmtId="164" fontId="8" fillId="0" borderId="10" xfId="2" applyNumberFormat="1" applyFont="1" applyFill="1" applyBorder="1" applyAlignment="1">
      <alignment horizontal="center" vertical="center"/>
    </xf>
    <xf numFmtId="9" fontId="10" fillId="0" borderId="10" xfId="1" applyNumberFormat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5" fillId="0" borderId="17" xfId="0" applyFont="1" applyBorder="1" applyAlignment="1">
      <alignment vertical="center" wrapText="1" readingOrder="1"/>
    </xf>
    <xf numFmtId="0" fontId="5" fillId="0" borderId="19" xfId="0" applyFont="1" applyBorder="1" applyAlignment="1">
      <alignment vertical="center" wrapText="1" readingOrder="1"/>
    </xf>
    <xf numFmtId="0" fontId="10" fillId="4" borderId="20" xfId="2" applyNumberFormat="1" applyFont="1" applyFill="1" applyBorder="1" applyAlignment="1">
      <alignment vertical="center" wrapText="1" readingOrder="1"/>
    </xf>
    <xf numFmtId="0" fontId="10" fillId="0" borderId="15" xfId="2" applyNumberFormat="1" applyFont="1" applyFill="1" applyBorder="1" applyAlignment="1">
      <alignment vertical="center" wrapText="1" readingOrder="1"/>
    </xf>
    <xf numFmtId="0" fontId="10" fillId="0" borderId="17" xfId="0" applyFont="1" applyBorder="1" applyAlignment="1">
      <alignment vertical="center" wrapText="1" readingOrder="1"/>
    </xf>
    <xf numFmtId="0" fontId="10" fillId="0" borderId="19" xfId="0" applyFont="1" applyBorder="1" applyAlignment="1">
      <alignment vertical="center" wrapText="1" readingOrder="1"/>
    </xf>
    <xf numFmtId="0" fontId="10" fillId="0" borderId="20" xfId="0" applyFont="1" applyBorder="1" applyAlignment="1">
      <alignment vertical="center" wrapText="1" readingOrder="1"/>
    </xf>
    <xf numFmtId="0" fontId="10" fillId="0" borderId="15" xfId="0" applyFont="1" applyBorder="1" applyAlignment="1">
      <alignment vertical="center" wrapText="1" readingOrder="1"/>
    </xf>
    <xf numFmtId="0" fontId="10" fillId="0" borderId="10" xfId="0" applyFont="1" applyBorder="1" applyAlignment="1">
      <alignment vertical="center" wrapText="1" readingOrder="1"/>
    </xf>
    <xf numFmtId="164" fontId="10" fillId="0" borderId="28" xfId="0" applyNumberFormat="1" applyFont="1" applyBorder="1" applyAlignment="1">
      <alignment horizontal="left" vertical="center" wrapText="1"/>
    </xf>
    <xf numFmtId="164" fontId="4" fillId="0" borderId="1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15" fontId="8" fillId="0" borderId="17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1" fontId="4" fillId="0" borderId="25" xfId="2" applyNumberFormat="1" applyFont="1" applyFill="1" applyBorder="1" applyAlignment="1">
      <alignment horizontal="center" vertical="center"/>
    </xf>
    <xf numFmtId="15" fontId="8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9" fontId="10" fillId="0" borderId="25" xfId="1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 readingOrder="1"/>
    </xf>
    <xf numFmtId="0" fontId="10" fillId="0" borderId="30" xfId="0" applyFont="1" applyBorder="1" applyAlignment="1">
      <alignment vertical="center" wrapText="1" readingOrder="1"/>
    </xf>
    <xf numFmtId="164" fontId="11" fillId="0" borderId="20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 wrapText="1"/>
    </xf>
    <xf numFmtId="15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7" xfId="0" applyNumberFormat="1" applyFont="1" applyBorder="1" applyAlignment="1">
      <alignment vertical="top"/>
    </xf>
  </cellXfs>
  <cellStyles count="3">
    <cellStyle name="20% - Accent3" xfId="2" builtinId="38"/>
    <cellStyle name="Good" xfId="1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[$-409]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4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4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DA0D3F-E6D9-4673-A4B6-5798D9101E8F}" name="Table14" displayName="Table14" ref="A4:K29" totalsRowShown="0" headerRowDxfId="13" headerRowBorderDxfId="12" tableBorderDxfId="11">
  <tableColumns count="11">
    <tableColumn id="1" xr3:uid="{7548BABF-72D7-462F-8FFE-2C63B8BDE0F8}" name="Stage" dataDxfId="10"/>
    <tableColumn id="2" xr3:uid="{77120307-215C-4510-A26B-9D0ABD236E24}" name="Step #" dataDxfId="9"/>
    <tableColumn id="3" xr3:uid="{60971253-6F7A-4056-A104-D4B9FA45867D}" name="Procedural Steps" dataDxfId="8"/>
    <tableColumn id="4" xr3:uid="{AB754269-9616-47BE-8955-7A816BE37F7A}" name="Performance Standard Days Elapsed" dataDxfId="7" dataCellStyle="20% - Accent3"/>
    <tableColumn id="5" xr3:uid="{8F88AF8F-9974-4114-B5C9-8304AB1620F3}" name="Performance Standard Date" dataDxfId="6">
      <calculatedColumnFormula>D5+I$7</calculatedColumnFormula>
    </tableColumn>
    <tableColumn id="6" xr3:uid="{E8C82796-F993-44BB-822E-B5CF09F419CC}" name="Case Schedule Days Elapsed" dataDxfId="5"/>
    <tableColumn id="11" xr3:uid="{11743C71-8C17-47CB-9EF1-6A0695060B1E}" name="Case Schedule Date Planned*" dataDxfId="4"/>
    <tableColumn id="7" xr3:uid="{DD4A06B9-0FD4-47C9-9051-3C68AE1540E4}" name="Case Schedule Date Approved" dataDxfId="3">
      <calculatedColumnFormula>F5+I$7</calculatedColumnFormula>
    </tableColumn>
    <tableColumn id="8" xr3:uid="{570A6F07-7874-427E-B194-1975F755ACD8}" name="Actual Date" dataDxfId="2"/>
    <tableColumn id="9" xr3:uid="{FB3325C8-72D8-4672-B7A5-0C02C76C54AC}" name="Status" dataDxfId="1" dataCellStyle="Good"/>
    <tableColumn id="10" xr3:uid="{646EB120-A953-468A-97CD-66D3B447DF51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7BA9-4170-4979-BDDD-D0BD3AA12E1C}">
  <sheetPr>
    <pageSetUpPr fitToPage="1"/>
  </sheetPr>
  <dimension ref="A1:L47"/>
  <sheetViews>
    <sheetView tabSelected="1" zoomScale="70" zoomScaleNormal="70" workbookViewId="0"/>
  </sheetViews>
  <sheetFormatPr defaultColWidth="8.81640625" defaultRowHeight="15.5" x14ac:dyDescent="0.35"/>
  <cols>
    <col min="1" max="1" width="26.1796875" style="90" customWidth="1"/>
    <col min="2" max="2" width="9.54296875" style="4" customWidth="1"/>
    <col min="3" max="3" width="56.54296875" style="4" customWidth="1"/>
    <col min="4" max="4" width="15.6328125" style="74" customWidth="1"/>
    <col min="5" max="6" width="15.6328125" style="84" customWidth="1"/>
    <col min="7" max="8" width="15.6328125" style="85" customWidth="1"/>
    <col min="9" max="9" width="15.6328125" customWidth="1"/>
    <col min="10" max="10" width="15.6328125" style="85" customWidth="1"/>
    <col min="11" max="11" width="50.1796875" style="84" customWidth="1"/>
    <col min="12" max="12" width="42" style="81" customWidth="1"/>
    <col min="13" max="13" width="53" style="4" customWidth="1"/>
    <col min="14" max="16384" width="8.81640625" style="4"/>
  </cols>
  <sheetData>
    <row r="1" spans="1:12" ht="22.5" customHeight="1" x14ac:dyDescent="0.35">
      <c r="A1" s="167" t="s">
        <v>43</v>
      </c>
      <c r="B1" s="168"/>
      <c r="C1" s="168"/>
      <c r="D1" s="168"/>
      <c r="E1" s="168"/>
      <c r="F1" s="168"/>
      <c r="G1" s="168"/>
      <c r="H1" s="168"/>
      <c r="I1" s="168"/>
      <c r="J1" s="1"/>
      <c r="K1" s="2"/>
      <c r="L1" s="3"/>
    </row>
    <row r="2" spans="1:12" ht="23.25" customHeight="1" x14ac:dyDescent="0.35">
      <c r="A2" s="169" t="s">
        <v>0</v>
      </c>
      <c r="B2" s="170"/>
      <c r="C2" s="170"/>
      <c r="D2" s="170"/>
      <c r="E2" s="170"/>
      <c r="F2" s="170"/>
      <c r="G2" s="170"/>
      <c r="H2" s="170"/>
      <c r="I2" s="105"/>
      <c r="J2" s="5"/>
      <c r="K2" s="6"/>
      <c r="L2" s="3"/>
    </row>
    <row r="3" spans="1:12" ht="21.75" customHeight="1" thickBot="1" x14ac:dyDescent="0.4">
      <c r="A3" s="171" t="s">
        <v>48</v>
      </c>
      <c r="B3" s="172"/>
      <c r="C3" s="172"/>
      <c r="D3" s="172"/>
      <c r="E3" s="172"/>
      <c r="F3" s="172"/>
      <c r="G3" s="172"/>
      <c r="H3" s="172"/>
      <c r="I3" s="106"/>
      <c r="J3" s="7"/>
      <c r="K3" s="8"/>
      <c r="L3" s="3"/>
    </row>
    <row r="4" spans="1:12" s="15" customFormat="1" ht="64.5" customHeight="1" thickBot="1" x14ac:dyDescent="0.4">
      <c r="A4" s="9" t="s">
        <v>1</v>
      </c>
      <c r="B4" s="10" t="s">
        <v>2</v>
      </c>
      <c r="C4" s="10" t="s">
        <v>3</v>
      </c>
      <c r="D4" s="11" t="s">
        <v>4</v>
      </c>
      <c r="E4" s="11" t="s">
        <v>5</v>
      </c>
      <c r="F4" s="10" t="s">
        <v>6</v>
      </c>
      <c r="G4" s="12" t="s">
        <v>7</v>
      </c>
      <c r="H4" s="12" t="s">
        <v>8</v>
      </c>
      <c r="I4" s="12" t="s">
        <v>9</v>
      </c>
      <c r="J4" s="10" t="s">
        <v>10</v>
      </c>
      <c r="K4" s="13" t="s">
        <v>11</v>
      </c>
      <c r="L4" s="14"/>
    </row>
    <row r="5" spans="1:12" ht="34.25" customHeight="1" x14ac:dyDescent="0.35">
      <c r="A5" s="16" t="s">
        <v>12</v>
      </c>
      <c r="B5" s="17">
        <v>1</v>
      </c>
      <c r="C5" s="18" t="s">
        <v>13</v>
      </c>
      <c r="D5" s="19"/>
      <c r="E5" s="20">
        <v>45414</v>
      </c>
      <c r="F5" s="21"/>
      <c r="G5" s="22"/>
      <c r="H5" s="22"/>
      <c r="I5" s="22">
        <v>45414</v>
      </c>
      <c r="J5" s="23">
        <v>1</v>
      </c>
      <c r="K5" s="135" t="s">
        <v>14</v>
      </c>
      <c r="L5" s="4"/>
    </row>
    <row r="6" spans="1:12" ht="34.25" customHeight="1" x14ac:dyDescent="0.35">
      <c r="A6" s="25"/>
      <c r="B6" s="26">
        <f>B5+1</f>
        <v>2</v>
      </c>
      <c r="C6" s="27" t="s">
        <v>15</v>
      </c>
      <c r="D6" s="28"/>
      <c r="E6" s="29">
        <v>45415</v>
      </c>
      <c r="F6" s="30"/>
      <c r="G6" s="31"/>
      <c r="H6" s="31"/>
      <c r="I6" s="31">
        <v>45415</v>
      </c>
      <c r="J6" s="32">
        <v>1</v>
      </c>
      <c r="K6" s="136"/>
      <c r="L6" s="4"/>
    </row>
    <row r="7" spans="1:12" ht="34.25" customHeight="1" thickBot="1" x14ac:dyDescent="0.4">
      <c r="A7" s="33"/>
      <c r="B7" s="34">
        <v>3</v>
      </c>
      <c r="C7" s="35" t="s">
        <v>16</v>
      </c>
      <c r="D7" s="36"/>
      <c r="E7" s="99">
        <v>45428</v>
      </c>
      <c r="F7" s="37">
        <v>0</v>
      </c>
      <c r="G7" s="38"/>
      <c r="H7" s="38">
        <v>45428</v>
      </c>
      <c r="I7" s="38">
        <v>45428</v>
      </c>
      <c r="J7" s="39">
        <v>1</v>
      </c>
      <c r="K7" s="137"/>
      <c r="L7" s="4"/>
    </row>
    <row r="8" spans="1:12" ht="34.25" customHeight="1" x14ac:dyDescent="0.35">
      <c r="A8" s="40" t="s">
        <v>17</v>
      </c>
      <c r="B8" s="41">
        <v>4</v>
      </c>
      <c r="C8" s="42" t="s">
        <v>18</v>
      </c>
      <c r="D8" s="43">
        <v>10</v>
      </c>
      <c r="E8" s="100">
        <f>D8+I$7+1</f>
        <v>45439</v>
      </c>
      <c r="F8" s="44">
        <v>1</v>
      </c>
      <c r="G8" s="45"/>
      <c r="H8" s="45">
        <v>45434</v>
      </c>
      <c r="I8" s="46">
        <v>45434</v>
      </c>
      <c r="J8" s="47">
        <v>1</v>
      </c>
      <c r="K8" s="138"/>
      <c r="L8" s="4"/>
    </row>
    <row r="9" spans="1:12" ht="34.25" customHeight="1" x14ac:dyDescent="0.35">
      <c r="A9" s="40"/>
      <c r="B9" s="41">
        <v>5</v>
      </c>
      <c r="C9" s="42" t="s">
        <v>19</v>
      </c>
      <c r="D9" s="43">
        <v>15</v>
      </c>
      <c r="E9" s="94">
        <f>D9+I$7</f>
        <v>45443</v>
      </c>
      <c r="F9" s="44">
        <v>7</v>
      </c>
      <c r="G9" s="45"/>
      <c r="H9" s="45">
        <v>45443</v>
      </c>
      <c r="I9" s="46">
        <v>45440</v>
      </c>
      <c r="J9" s="47">
        <v>1</v>
      </c>
      <c r="K9" s="139"/>
      <c r="L9" s="4"/>
    </row>
    <row r="10" spans="1:12" ht="34.25" customHeight="1" x14ac:dyDescent="0.35">
      <c r="A10" s="127"/>
      <c r="B10" s="26">
        <v>6</v>
      </c>
      <c r="C10" s="27" t="s">
        <v>20</v>
      </c>
      <c r="D10" s="73"/>
      <c r="E10" s="29"/>
      <c r="F10" s="92"/>
      <c r="G10" s="104"/>
      <c r="H10" s="147">
        <v>45442</v>
      </c>
      <c r="I10" s="93">
        <v>45442</v>
      </c>
      <c r="J10" s="47">
        <v>1</v>
      </c>
      <c r="K10" s="140"/>
      <c r="L10" s="4"/>
    </row>
    <row r="11" spans="1:12" ht="34.25" customHeight="1" x14ac:dyDescent="0.35">
      <c r="A11" s="48"/>
      <c r="B11" s="49">
        <v>7</v>
      </c>
      <c r="C11" s="50" t="s">
        <v>21</v>
      </c>
      <c r="D11" s="51">
        <v>25</v>
      </c>
      <c r="E11" s="101">
        <f t="shared" ref="E11:E16" si="0">D11+I$7</f>
        <v>45453</v>
      </c>
      <c r="F11" s="52">
        <v>25</v>
      </c>
      <c r="G11" s="45"/>
      <c r="H11" s="45">
        <v>45453</v>
      </c>
      <c r="I11" s="45">
        <v>45453</v>
      </c>
      <c r="J11" s="47">
        <v>1</v>
      </c>
      <c r="K11" s="136"/>
      <c r="L11" s="4"/>
    </row>
    <row r="12" spans="1:12" ht="34.25" customHeight="1" thickBot="1" x14ac:dyDescent="0.4">
      <c r="A12" s="48"/>
      <c r="B12" s="49">
        <v>8</v>
      </c>
      <c r="C12" s="148" t="s">
        <v>22</v>
      </c>
      <c r="D12" s="51">
        <v>35</v>
      </c>
      <c r="E12" s="149">
        <f t="shared" si="0"/>
        <v>45463</v>
      </c>
      <c r="F12" s="52">
        <v>28</v>
      </c>
      <c r="G12" s="150"/>
      <c r="H12" s="150">
        <f t="shared" ref="H12:H15" si="1">F12+I$7</f>
        <v>45456</v>
      </c>
      <c r="I12" s="38">
        <v>45456</v>
      </c>
      <c r="J12" s="47">
        <v>1</v>
      </c>
      <c r="K12" s="144"/>
      <c r="L12" s="4"/>
    </row>
    <row r="13" spans="1:12" ht="34.25" customHeight="1" x14ac:dyDescent="0.35">
      <c r="A13" s="53" t="s">
        <v>23</v>
      </c>
      <c r="B13" s="54">
        <v>9</v>
      </c>
      <c r="C13" s="55" t="s">
        <v>24</v>
      </c>
      <c r="D13" s="56">
        <v>45</v>
      </c>
      <c r="E13" s="100">
        <f>D13+I$7+2</f>
        <v>45475</v>
      </c>
      <c r="F13" s="57">
        <v>39</v>
      </c>
      <c r="G13" s="45"/>
      <c r="H13" s="95">
        <f t="shared" si="1"/>
        <v>45467</v>
      </c>
      <c r="I13" s="45">
        <f>Table14[[#This Row],[Case Schedule Date Approved]]</f>
        <v>45467</v>
      </c>
      <c r="J13" s="23">
        <v>1</v>
      </c>
      <c r="K13" s="146"/>
      <c r="L13" s="4"/>
    </row>
    <row r="14" spans="1:12" ht="34.25" customHeight="1" x14ac:dyDescent="0.35">
      <c r="A14" s="109"/>
      <c r="B14" s="110">
        <v>10</v>
      </c>
      <c r="C14" s="27" t="s">
        <v>25</v>
      </c>
      <c r="D14" s="111">
        <v>60</v>
      </c>
      <c r="E14" s="120">
        <f t="shared" si="0"/>
        <v>45488</v>
      </c>
      <c r="F14" s="92">
        <v>57</v>
      </c>
      <c r="G14" s="92"/>
      <c r="H14" s="122">
        <f t="shared" si="1"/>
        <v>45485</v>
      </c>
      <c r="I14" s="92"/>
      <c r="J14" s="112"/>
      <c r="K14" s="126"/>
      <c r="L14" s="4"/>
    </row>
    <row r="15" spans="1:12" ht="34.25" customHeight="1" thickBot="1" x14ac:dyDescent="0.4">
      <c r="A15" s="115"/>
      <c r="B15" s="116">
        <v>11</v>
      </c>
      <c r="C15" s="117" t="s">
        <v>26</v>
      </c>
      <c r="D15" s="118">
        <v>80</v>
      </c>
      <c r="E15" s="121">
        <f>D15+I$7+1</f>
        <v>45509</v>
      </c>
      <c r="F15" s="37">
        <v>77</v>
      </c>
      <c r="G15" s="37"/>
      <c r="H15" s="98">
        <f t="shared" si="1"/>
        <v>45505</v>
      </c>
      <c r="I15" s="37"/>
      <c r="J15" s="119"/>
      <c r="K15" s="141"/>
      <c r="L15" s="4"/>
    </row>
    <row r="16" spans="1:12" ht="34.25" customHeight="1" x14ac:dyDescent="0.35">
      <c r="A16" s="113" t="s">
        <v>27</v>
      </c>
      <c r="B16" s="41">
        <v>12</v>
      </c>
      <c r="C16" s="42" t="s">
        <v>44</v>
      </c>
      <c r="D16" s="114">
        <v>90</v>
      </c>
      <c r="E16" s="96">
        <f t="shared" si="0"/>
        <v>45518</v>
      </c>
      <c r="F16" s="44">
        <f>90+5</f>
        <v>95</v>
      </c>
      <c r="G16" s="45"/>
      <c r="H16" s="45">
        <f>F16+I$7</f>
        <v>45523</v>
      </c>
      <c r="I16" s="45"/>
      <c r="J16" s="47"/>
      <c r="K16" s="142"/>
      <c r="L16" s="4"/>
    </row>
    <row r="17" spans="1:12" ht="34.25" customHeight="1" x14ac:dyDescent="0.35">
      <c r="A17" s="60"/>
      <c r="B17" s="49">
        <v>13</v>
      </c>
      <c r="C17" s="50" t="s">
        <v>28</v>
      </c>
      <c r="D17" s="58"/>
      <c r="E17" s="94"/>
      <c r="F17" s="52">
        <f>98</f>
        <v>98</v>
      </c>
      <c r="G17" s="45"/>
      <c r="H17" s="45">
        <f>F17+I$7+1</f>
        <v>45527</v>
      </c>
      <c r="I17" s="61"/>
      <c r="J17" s="59"/>
      <c r="K17" s="143"/>
      <c r="L17" s="24"/>
    </row>
    <row r="18" spans="1:12" ht="34.25" customHeight="1" x14ac:dyDescent="0.35">
      <c r="A18" s="60"/>
      <c r="B18" s="26">
        <v>14</v>
      </c>
      <c r="C18" s="27" t="s">
        <v>29</v>
      </c>
      <c r="D18" s="73">
        <v>115</v>
      </c>
      <c r="E18" s="29">
        <f>D18+I$7+1</f>
        <v>45544</v>
      </c>
      <c r="F18" s="92">
        <f>115+3</f>
        <v>118</v>
      </c>
      <c r="G18" s="104"/>
      <c r="H18" s="31">
        <f>H16+2+21</f>
        <v>45546</v>
      </c>
      <c r="I18" s="93"/>
      <c r="J18" s="32"/>
      <c r="K18" s="144"/>
      <c r="L18" s="4"/>
    </row>
    <row r="19" spans="1:12" ht="34.25" customHeight="1" thickBot="1" x14ac:dyDescent="0.4">
      <c r="A19" s="115"/>
      <c r="B19" s="34">
        <v>15</v>
      </c>
      <c r="C19" s="117" t="s">
        <v>45</v>
      </c>
      <c r="D19" s="36">
        <v>122</v>
      </c>
      <c r="E19" s="97">
        <f>D19+I$7+1</f>
        <v>45551</v>
      </c>
      <c r="F19" s="37">
        <f>122+3</f>
        <v>125</v>
      </c>
      <c r="G19" s="123"/>
      <c r="H19" s="123">
        <f>H18+7</f>
        <v>45553</v>
      </c>
      <c r="I19" s="38"/>
      <c r="J19" s="39"/>
      <c r="K19" s="141"/>
      <c r="L19" s="4"/>
    </row>
    <row r="20" spans="1:12" ht="34.25" customHeight="1" thickBot="1" x14ac:dyDescent="0.4">
      <c r="A20" s="128" t="s">
        <v>30</v>
      </c>
      <c r="B20" s="129">
        <v>16</v>
      </c>
      <c r="C20" s="130" t="s">
        <v>31</v>
      </c>
      <c r="D20" s="131">
        <v>130</v>
      </c>
      <c r="E20" s="132">
        <f t="shared" ref="E20:E21" si="2">D20+I$7</f>
        <v>45558</v>
      </c>
      <c r="F20" s="125">
        <v>135</v>
      </c>
      <c r="G20" s="123"/>
      <c r="H20" s="124">
        <f>F20+I$7+2</f>
        <v>45565</v>
      </c>
      <c r="I20" s="133"/>
      <c r="J20" s="134"/>
      <c r="K20" s="145"/>
      <c r="L20" s="4"/>
    </row>
    <row r="21" spans="1:12" ht="34.25" customHeight="1" x14ac:dyDescent="0.35">
      <c r="A21" s="113" t="s">
        <v>32</v>
      </c>
      <c r="B21" s="41">
        <v>17</v>
      </c>
      <c r="C21" s="42" t="s">
        <v>33</v>
      </c>
      <c r="D21" s="114">
        <v>140</v>
      </c>
      <c r="E21" s="96">
        <f t="shared" si="2"/>
        <v>45568</v>
      </c>
      <c r="F21" s="44">
        <v>140</v>
      </c>
      <c r="G21" s="95">
        <f>F21+I$7</f>
        <v>45568</v>
      </c>
      <c r="H21" s="104"/>
      <c r="I21" s="46"/>
      <c r="J21" s="47"/>
      <c r="K21" s="142"/>
      <c r="L21" s="4"/>
    </row>
    <row r="22" spans="1:12" ht="34.25" customHeight="1" x14ac:dyDescent="0.35">
      <c r="A22" s="60"/>
      <c r="B22" s="26">
        <v>18</v>
      </c>
      <c r="C22" s="27" t="s">
        <v>46</v>
      </c>
      <c r="D22" s="73">
        <v>150</v>
      </c>
      <c r="E22" s="94">
        <f>D22+I$7+1</f>
        <v>45579</v>
      </c>
      <c r="F22" s="92">
        <v>150</v>
      </c>
      <c r="G22" s="95">
        <f>F22+I$7+1</f>
        <v>45579</v>
      </c>
      <c r="H22" s="104"/>
      <c r="I22" s="93"/>
      <c r="J22" s="32"/>
      <c r="K22" s="144"/>
      <c r="L22" s="4"/>
    </row>
    <row r="23" spans="1:12" ht="34.25" customHeight="1" x14ac:dyDescent="0.35">
      <c r="A23" s="60"/>
      <c r="B23" s="49">
        <v>19</v>
      </c>
      <c r="C23" s="50" t="s">
        <v>34</v>
      </c>
      <c r="D23" s="58">
        <v>170</v>
      </c>
      <c r="E23" s="102">
        <f>D23+I$7+2</f>
        <v>45600</v>
      </c>
      <c r="F23" s="52">
        <v>170</v>
      </c>
      <c r="G23" s="103">
        <f>F23+I$7+2</f>
        <v>45600</v>
      </c>
      <c r="H23" s="163"/>
      <c r="I23" s="61"/>
      <c r="J23" s="59"/>
      <c r="K23" s="143"/>
      <c r="L23" s="4"/>
    </row>
    <row r="24" spans="1:12" ht="34.25" customHeight="1" thickBot="1" x14ac:dyDescent="0.4">
      <c r="A24" s="60"/>
      <c r="B24" s="26"/>
      <c r="C24" s="27" t="s">
        <v>47</v>
      </c>
      <c r="D24" s="73"/>
      <c r="E24" s="29"/>
      <c r="F24" s="92"/>
      <c r="G24" s="104"/>
      <c r="H24" s="164"/>
      <c r="I24" s="93"/>
      <c r="J24" s="32"/>
      <c r="K24" s="162"/>
      <c r="L24" s="4"/>
    </row>
    <row r="25" spans="1:12" ht="34.25" customHeight="1" thickBot="1" x14ac:dyDescent="0.4">
      <c r="A25" s="151" t="s">
        <v>35</v>
      </c>
      <c r="B25" s="152">
        <v>20</v>
      </c>
      <c r="C25" s="153" t="s">
        <v>36</v>
      </c>
      <c r="D25" s="154">
        <v>230</v>
      </c>
      <c r="E25" s="155">
        <f>D25+I$7+16+6</f>
        <v>45680</v>
      </c>
      <c r="F25" s="156">
        <v>230</v>
      </c>
      <c r="G25" s="157">
        <f>Table14[[#This Row],[Performance Standard Days Elapsed]]+I7+16+4</f>
        <v>45678</v>
      </c>
      <c r="H25" s="158"/>
      <c r="I25" s="159"/>
      <c r="J25" s="160"/>
      <c r="K25" s="161"/>
      <c r="L25" s="4"/>
    </row>
    <row r="26" spans="1:12" ht="28.5" hidden="1" customHeight="1" x14ac:dyDescent="0.35">
      <c r="A26" s="63"/>
      <c r="B26" s="64">
        <v>21</v>
      </c>
      <c r="C26" s="65" t="s">
        <v>37</v>
      </c>
      <c r="D26" s="66">
        <v>250</v>
      </c>
      <c r="E26" s="102">
        <f>D26+I$7</f>
        <v>45678</v>
      </c>
      <c r="F26" s="67"/>
      <c r="G26" s="45"/>
      <c r="H26" s="95"/>
      <c r="I26" s="68"/>
      <c r="J26" s="69"/>
      <c r="K26" s="70"/>
      <c r="L26" s="4"/>
    </row>
    <row r="27" spans="1:12" s="72" customFormat="1" ht="38.25" hidden="1" customHeight="1" x14ac:dyDescent="0.35">
      <c r="A27" s="60"/>
      <c r="B27" s="49">
        <v>22</v>
      </c>
      <c r="C27" s="50" t="s">
        <v>38</v>
      </c>
      <c r="D27" s="58">
        <v>257</v>
      </c>
      <c r="E27" s="101">
        <f>D27+I$7</f>
        <v>45685</v>
      </c>
      <c r="F27" s="52"/>
      <c r="G27" s="45"/>
      <c r="H27" s="95"/>
      <c r="I27" s="71"/>
      <c r="J27" s="59"/>
      <c r="K27" s="62"/>
      <c r="L27" s="108"/>
    </row>
    <row r="28" spans="1:12" s="72" customFormat="1" ht="39.75" hidden="1" customHeight="1" x14ac:dyDescent="0.35">
      <c r="A28" s="60"/>
      <c r="B28" s="49">
        <v>23</v>
      </c>
      <c r="C28" s="50" t="s">
        <v>39</v>
      </c>
      <c r="D28" s="58">
        <v>264</v>
      </c>
      <c r="E28" s="101">
        <f>D28+I$7</f>
        <v>45692</v>
      </c>
      <c r="F28" s="52"/>
      <c r="G28" s="68"/>
      <c r="H28" s="103"/>
      <c r="I28" s="71"/>
      <c r="J28" s="59"/>
      <c r="K28" s="62"/>
      <c r="L28" s="108"/>
    </row>
    <row r="29" spans="1:12" s="72" customFormat="1" ht="25" hidden="1" customHeight="1" x14ac:dyDescent="0.35">
      <c r="A29" s="63" t="s">
        <v>40</v>
      </c>
      <c r="B29" s="64">
        <v>24</v>
      </c>
      <c r="C29" s="65" t="s">
        <v>41</v>
      </c>
      <c r="D29" s="66">
        <v>275</v>
      </c>
      <c r="E29" s="96">
        <f>D29+I$7</f>
        <v>45703</v>
      </c>
      <c r="F29" s="67"/>
      <c r="G29" s="45"/>
      <c r="H29" s="95"/>
      <c r="I29" s="68"/>
      <c r="J29" s="69"/>
      <c r="K29" s="107"/>
      <c r="L29" s="108"/>
    </row>
    <row r="30" spans="1:12" ht="44.25" customHeight="1" x14ac:dyDescent="0.35">
      <c r="A30" s="3"/>
      <c r="B30" s="74"/>
      <c r="C30" s="83" t="s">
        <v>42</v>
      </c>
      <c r="D30" s="75"/>
      <c r="E30" s="76"/>
      <c r="F30" s="77"/>
      <c r="G30" s="78"/>
      <c r="H30" s="78"/>
      <c r="J30" s="79"/>
      <c r="K30" s="80"/>
      <c r="L30" s="4"/>
    </row>
    <row r="31" spans="1:12" ht="45.75" customHeight="1" x14ac:dyDescent="0.35">
      <c r="A31" s="82"/>
      <c r="C31" s="83"/>
      <c r="D31" s="84"/>
      <c r="G31" s="78"/>
      <c r="H31" s="78"/>
      <c r="K31" s="80"/>
      <c r="L31" s="4"/>
    </row>
    <row r="32" spans="1:12" ht="28.5" customHeight="1" x14ac:dyDescent="0.35">
      <c r="A32" s="86"/>
      <c r="B32" s="87"/>
      <c r="C32" s="88"/>
      <c r="E32" s="165"/>
      <c r="F32" s="166"/>
      <c r="G32" s="89"/>
      <c r="H32" s="89"/>
      <c r="J32" s="3"/>
      <c r="L32" s="4"/>
    </row>
    <row r="33" spans="2:12" ht="28.5" customHeight="1" x14ac:dyDescent="0.35">
      <c r="B33" s="91"/>
      <c r="C33" s="83"/>
      <c r="G33" s="89"/>
      <c r="H33" s="89"/>
      <c r="J33" s="3"/>
      <c r="L33" s="4"/>
    </row>
    <row r="34" spans="2:12" ht="28.5" customHeight="1" x14ac:dyDescent="0.35">
      <c r="E34" s="166"/>
      <c r="L34" s="4"/>
    </row>
    <row r="35" spans="2:12" ht="28.5" customHeight="1" x14ac:dyDescent="0.35">
      <c r="L35" s="4"/>
    </row>
    <row r="36" spans="2:12" ht="36" customHeight="1" x14ac:dyDescent="0.35">
      <c r="L36" s="4"/>
    </row>
    <row r="37" spans="2:12" ht="28.5" customHeight="1" x14ac:dyDescent="0.35">
      <c r="L37" s="4"/>
    </row>
    <row r="38" spans="2:12" ht="28.5" customHeight="1" x14ac:dyDescent="0.35">
      <c r="L38" s="4"/>
    </row>
    <row r="39" spans="2:12" ht="28.5" customHeight="1" x14ac:dyDescent="0.35">
      <c r="L39" s="4"/>
    </row>
    <row r="40" spans="2:12" ht="28.5" customHeight="1" x14ac:dyDescent="0.35">
      <c r="L40" s="4"/>
    </row>
    <row r="41" spans="2:12" ht="28.5" customHeight="1" x14ac:dyDescent="0.35">
      <c r="L41" s="4"/>
    </row>
    <row r="42" spans="2:12" ht="28.5" customHeight="1" x14ac:dyDescent="0.35">
      <c r="L42" s="4"/>
    </row>
    <row r="43" spans="2:12" ht="28.5" customHeight="1" x14ac:dyDescent="0.35">
      <c r="L43" s="4"/>
    </row>
    <row r="46" spans="2:12" ht="47.25" customHeight="1" x14ac:dyDescent="0.35"/>
    <row r="47" spans="2:12" ht="48.75" customHeight="1" x14ac:dyDescent="0.35"/>
  </sheetData>
  <pageMargins left="0.25" right="0.25" top="0.75" bottom="0.75" header="0.3" footer="0.3"/>
  <pageSetup scale="53" fitToHeight="0" orientation="landscape" r:id="rId1"/>
  <ignoredErrors>
    <ignoredError sqref="H17:H20 H7:H11 E5:E23 E25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5" ma:contentTypeDescription="Create a new document." ma:contentTypeScope="" ma:versionID="639e764c8cac22a7ff5dfba2eda291e2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883e6b6d7617b152beafacf13148e366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16063C-F0C7-483C-B14A-2883D9A4B772}">
  <ds:schemaRefs>
    <ds:schemaRef ds:uri="http://schemas.microsoft.com/office/2006/metadata/properties"/>
    <ds:schemaRef ds:uri="http://schemas.microsoft.com/office/infopath/2007/PartnerControls"/>
    <ds:schemaRef ds:uri="18c4c99b-0bc1-4dd5-829e-ad5714449cd6"/>
    <ds:schemaRef ds:uri="83abfa7a-daeb-4e82-8a7e-c5824009c764"/>
  </ds:schemaRefs>
</ds:datastoreItem>
</file>

<file path=customXml/itemProps2.xml><?xml version="1.0" encoding="utf-8"?>
<ds:datastoreItem xmlns:ds="http://schemas.openxmlformats.org/officeDocument/2006/customXml" ds:itemID="{C56AF570-42BF-49A6-8E70-05D1BA305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D80A48-B1C7-4196-B0E6-FA89D72904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Centre Wellington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Johnson</dc:creator>
  <cp:keywords/>
  <dc:description/>
  <cp:lastModifiedBy>Adele Margis</cp:lastModifiedBy>
  <cp:revision/>
  <cp:lastPrinted>2024-06-24T19:14:44Z</cp:lastPrinted>
  <dcterms:created xsi:type="dcterms:W3CDTF">2024-04-30T12:43:15Z</dcterms:created>
  <dcterms:modified xsi:type="dcterms:W3CDTF">2024-07-09T17:40:17Z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