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ingli_oeb_ca/Documents/1-CASES/EB-2024-0058 Welland Hydro (Narisa)/"/>
    </mc:Choice>
  </mc:AlternateContent>
  <xr:revisionPtr revIDLastSave="0" documentId="14_{7F87180F-3331-434B-9AFE-F1454A249934}" xr6:coauthVersionLast="47" xr6:coauthVersionMax="47" xr10:uidLastSave="{00000000-0000-0000-0000-000000000000}"/>
  <bookViews>
    <workbookView xWindow="49080" yWindow="-120" windowWidth="25440" windowHeight="15390" xr2:uid="{00000000-000D-0000-FFFF-FFFF00000000}"/>
  </bookViews>
  <sheets>
    <sheet name="Welland Hydro" sheetId="6" r:id="rId1"/>
  </sheets>
  <definedNames>
    <definedName name="_xlnm.Print_Area" localSheetId="0">'Welland Hydro'!$A$1:$K$25</definedName>
    <definedName name="_xlnm.Print_Titles" localSheetId="0">'Welland Hydro'!$1:$4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I9" i="6"/>
  <c r="F12" i="6"/>
  <c r="F11" i="6"/>
  <c r="F10" i="6"/>
  <c r="I8" i="6"/>
  <c r="F19" i="6" l="1"/>
  <c r="F20" i="6" s="1"/>
  <c r="F14" i="6"/>
  <c r="I14" i="6" s="1"/>
  <c r="I19" i="6" l="1"/>
  <c r="I18" i="6"/>
  <c r="I17" i="6"/>
  <c r="F24" i="6"/>
  <c r="I16" i="6" l="1"/>
  <c r="I13" i="6"/>
  <c r="F15" i="6"/>
  <c r="I15" i="6" s="1"/>
  <c r="I20" i="6"/>
  <c r="F21" i="6" l="1"/>
  <c r="F22" i="6" l="1"/>
  <c r="F23" i="6" l="1"/>
  <c r="E19" i="6"/>
  <c r="E20" i="6"/>
  <c r="E21" i="6"/>
  <c r="E22" i="6"/>
  <c r="E23" i="6"/>
  <c r="E18" i="6"/>
  <c r="E16" i="6"/>
  <c r="E14" i="6"/>
  <c r="E15" i="6" l="1"/>
  <c r="E13" i="6"/>
  <c r="E11" i="6" l="1"/>
  <c r="E9" i="6" l="1"/>
  <c r="E12" i="6" l="1"/>
  <c r="E8" i="6"/>
  <c r="B6" i="6" l="1"/>
</calcChain>
</file>

<file path=xl/sharedStrings.xml><?xml version="1.0" encoding="utf-8"?>
<sst xmlns="http://schemas.openxmlformats.org/spreadsheetml/2006/main" count="44" uniqueCount="44">
  <si>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</si>
  <si>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</si>
  <si>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</si>
  <si>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</si>
  <si>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</si>
  <si>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</si>
  <si>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</si>
  <si>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</si>
  <si>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</si>
  <si>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</si>
  <si>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</si>
  <si>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</si>
  <si>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</si>
  <si>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</si>
  <si>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</si>
  <si>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</si>
  <si>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</si>
  <si>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</si>
  <si>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Applicant Files Affidavit Confirming Service and Publication</t>
  </si>
  <si>
    <t>Notice of Hearing Publication Date</t>
  </si>
  <si>
    <t>Intervention Requests Close</t>
  </si>
  <si>
    <t>OEB Issues Procedural Order No. 1</t>
  </si>
  <si>
    <t>Discovery Process</t>
  </si>
  <si>
    <t>OEB Staff Files proposed Issues List</t>
  </si>
  <si>
    <t>OEB Staff and Intervenors Files Interrogatories</t>
  </si>
  <si>
    <t xml:space="preserve">Applicant Files Responses to Interrogatories </t>
  </si>
  <si>
    <t>Settlement Process</t>
  </si>
  <si>
    <t xml:space="preserve">Applicant files Settlement Progress Letter 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</si>
  <si>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</si>
  <si>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</si>
  <si>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</si>
  <si>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</si>
  <si>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</si>
  <si>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</si>
  <si>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OEB Staff and Intervenor Argument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</si>
  <si>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</si>
  <si>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</si>
  <si>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</si>
  <si>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</si>
  <si>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Settlement Conference Held (Dec 4-6 )</t>
  </si>
  <si>
    <t>Schedule for Welland Hydro-Electric System Corp. - 2025 Cost of Service</t>
  </si>
  <si>
    <t>Case Schedule Date Planned</t>
  </si>
  <si>
    <t>Updated: October 29, 2024</t>
  </si>
  <si>
    <t>OEB File Number: EB-2024-0058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</si>
</sst>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6" xfId="0" applyNumberFormat="1" applyFont="1" applyBorder="1" applyAlignment="1">
      <alignment horizontal="left" vertical="center"/>
    </xf>
    <xf numFmtId="165" fontId="3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9" fontId="7" fillId="0" borderId="19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" fontId="3" fillId="0" borderId="1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165" fontId="3" fillId="0" borderId="18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1" xfId="1" applyNumberFormat="1" applyFont="1" applyFill="1" applyBorder="1" applyAlignment="1">
      <alignment wrapText="1" readingOrder="1"/>
    </xf>
    <xf numFmtId="0" fontId="5" fillId="0" borderId="22" xfId="0" applyFont="1" applyBorder="1" applyAlignment="1">
      <alignment wrapText="1" readingOrder="1"/>
    </xf>
    <xf numFmtId="0" fontId="5" fillId="0" borderId="23" xfId="0" applyFont="1" applyBorder="1" applyAlignment="1">
      <alignment wrapText="1" readingOrder="1"/>
    </xf>
    <xf numFmtId="0" fontId="5" fillId="0" borderId="24" xfId="0" applyFont="1" applyBorder="1" applyAlignment="1">
      <alignment wrapText="1" readingOrder="1"/>
    </xf>
    <xf numFmtId="0" fontId="5" fillId="0" borderId="22" xfId="0" applyFont="1" applyBorder="1" applyAlignment="1">
      <alignment vertical="center" wrapText="1" readingOrder="1"/>
    </xf>
    <xf numFmtId="0" fontId="7" fillId="0" borderId="25" xfId="1" applyNumberFormat="1" applyFont="1" applyFill="1" applyBorder="1" applyAlignment="1">
      <alignment vertical="center" wrapText="1" readingOrder="1"/>
    </xf>
    <xf numFmtId="0" fontId="7" fillId="0" borderId="24" xfId="1" applyNumberFormat="1" applyFont="1" applyFill="1" applyBorder="1" applyAlignment="1">
      <alignment vertical="center" wrapText="1" readingOrder="1"/>
    </xf>
    <xf numFmtId="0" fontId="7" fillId="0" borderId="25" xfId="0" applyFont="1" applyBorder="1" applyAlignment="1">
      <alignment vertical="center" wrapText="1" readingOrder="1"/>
    </xf>
    <xf numFmtId="0" fontId="7" fillId="0" borderId="22" xfId="0" applyFont="1" applyBorder="1" applyAlignment="1">
      <alignment vertical="top" wrapText="1" readingOrder="1"/>
    </xf>
    <xf numFmtId="0" fontId="7" fillId="0" borderId="23" xfId="0" applyFont="1" applyBorder="1" applyAlignment="1">
      <alignment vertical="top" wrapText="1" readingOrder="1"/>
    </xf>
    <xf numFmtId="0" fontId="7" fillId="0" borderId="24" xfId="0" applyFont="1" applyBorder="1" applyAlignment="1">
      <alignment vertical="top" wrapText="1" readingOrder="1"/>
    </xf>
    <xf numFmtId="0" fontId="13" fillId="0" borderId="28" xfId="0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165" fontId="13" fillId="0" borderId="28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26" xfId="0" applyFont="1" applyBorder="1" applyAlignment="1">
      <alignment vertical="top" wrapText="1" readingOrder="1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1" fontId="3" fillId="0" borderId="31" xfId="1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vertical="top" wrapText="1" readingOrder="1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9" fontId="7" fillId="0" borderId="28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7" fillId="0" borderId="21" xfId="1" applyNumberFormat="1" applyFont="1" applyFill="1" applyBorder="1" applyAlignment="1">
      <alignment vertical="center" wrapText="1" readingOrder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5" fillId="0" borderId="0" xfId="0" applyNumberFormat="1" applyFont="1"/>
    <xf numFmtId="2" fontId="3" fillId="0" borderId="0" xfId="0" applyNumberFormat="1" applyFont="1" applyAlignment="1">
      <alignment horizontal="center" vertical="center"/>
    </xf>
    <xf numFmtId="16" fontId="7" fillId="0" borderId="21" xfId="0" applyNumberFormat="1" applyFont="1" applyBorder="1" applyAlignment="1">
      <alignment vertical="center" wrapText="1" readingOrder="1"/>
    </xf>
    <xf numFmtId="16" fontId="7" fillId="0" borderId="22" xfId="0" applyNumberFormat="1" applyFont="1" applyBorder="1" applyAlignment="1">
      <alignment vertical="top" wrapText="1" readingOrder="1"/>
    </xf>
    <xf numFmtId="0" fontId="15" fillId="0" borderId="29" xfId="0" applyFont="1" applyBorder="1" applyAlignment="1">
      <alignment vertical="center" wrapText="1" readingOrder="1"/>
    </xf>
    <xf numFmtId="165" fontId="16" fillId="0" borderId="31" xfId="0" applyNumberFormat="1" applyFont="1" applyBorder="1" applyAlignment="1">
      <alignment horizontal="center" vertical="center"/>
    </xf>
    <xf numFmtId="9" fontId="17" fillId="0" borderId="31" xfId="2" applyNumberFormat="1" applyFont="1" applyFill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/>
    </xf>
    <xf numFmtId="9" fontId="17" fillId="0" borderId="2" xfId="2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9" fontId="17" fillId="0" borderId="1" xfId="2" applyNumberFormat="1" applyFont="1" applyFill="1" applyBorder="1" applyAlignment="1">
      <alignment horizontal="center" vertical="center" wrapText="1"/>
    </xf>
    <xf numFmtId="165" fontId="16" fillId="0" borderId="13" xfId="0" applyNumberFormat="1" applyFont="1" applyBorder="1" applyAlignment="1">
      <alignment horizontal="center" vertical="center"/>
    </xf>
    <xf numFmtId="9" fontId="17" fillId="0" borderId="13" xfId="2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 readingOrder="1"/>
    </xf>
    <xf numFmtId="1" fontId="3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5" fontId="3" fillId="0" borderId="3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5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165" fontId="3" fillId="0" borderId="3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L24" totalsRowShown="0" headerRowDxfId="13" headerRowBorderDxfId="12" tableBorderDxfId="11">
  <tableColumns count="12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D5+J$7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12" xr3:uid="{5E77B5CB-88D4-4DFD-8545-08CBED2CCFE8}" name="Case Schedule Date Planned"/>
    <tableColumn id="7" xr3:uid="{63CD15EB-ACF1-43F8-8B2D-46404A3C2DEF}" name="Case Schedule Date Approved" dataDxfId="3">
      <calculatedColumnFormula>F5+J$7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N45"/>
  <sheetViews>
    <sheetView tabSelected="1" zoomScale="60" zoomScaleNormal="60" workbookViewId="0"/>
  </sheetViews>
  <sheetFormatPr defaultColWidth="8.88671875" defaultRowHeight="23.85" customHeight="1" x14ac:dyDescent="0.3"/>
  <cols>
    <col min="1" max="1" width="21.5546875" style="15" customWidth="1"/>
    <col min="2" max="2" width="9.5546875" style="2" customWidth="1"/>
    <col min="3" max="3" width="51.33203125" style="2" customWidth="1"/>
    <col min="4" max="4" width="18.33203125" style="13" customWidth="1"/>
    <col min="5" max="5" width="18.6640625" style="14" customWidth="1"/>
    <col min="6" max="6" width="15.5546875" style="14" customWidth="1"/>
    <col min="7" max="7" width="15.5546875" style="67" hidden="1" customWidth="1"/>
    <col min="8" max="8" width="16.6640625" style="67" customWidth="1"/>
    <col min="9" max="9" width="20.33203125" customWidth="1"/>
    <col min="10" max="10" width="19.33203125" style="67" customWidth="1"/>
    <col min="11" max="11" width="22.5546875" style="14" customWidth="1"/>
    <col min="12" max="12" width="35.5546875" style="3" customWidth="1"/>
    <col min="13" max="13" width="42" style="3" customWidth="1"/>
    <col min="14" max="14" width="53" style="2" customWidth="1"/>
    <col min="15" max="16384" width="8.88671875" style="2"/>
  </cols>
  <sheetData>
    <row r="1" spans="1:14" ht="23.85" customHeight="1" x14ac:dyDescent="0.3">
      <c r="A1" s="17" t="s">
        <v>40</v>
      </c>
      <c r="B1" s="18"/>
      <c r="C1" s="18"/>
      <c r="D1" s="18"/>
      <c r="E1" s="18"/>
      <c r="F1" s="19"/>
      <c r="G1" s="58"/>
      <c r="H1" s="58"/>
      <c r="I1" s="58"/>
      <c r="J1" s="19"/>
      <c r="K1" s="20"/>
      <c r="L1" s="1"/>
      <c r="M1" s="1"/>
    </row>
    <row r="2" spans="1:14" ht="23.85" customHeight="1" x14ac:dyDescent="0.3">
      <c r="A2" s="50" t="s">
        <v>43</v>
      </c>
      <c r="B2" s="51"/>
      <c r="C2" s="51"/>
      <c r="D2" s="51"/>
      <c r="E2" s="51"/>
      <c r="F2" s="52"/>
      <c r="G2" s="59"/>
      <c r="H2" s="59"/>
      <c r="I2" s="59"/>
      <c r="J2" s="52"/>
      <c r="K2" s="53"/>
      <c r="L2" s="1"/>
      <c r="M2" s="1"/>
    </row>
    <row r="3" spans="1:14" ht="23.85" customHeight="1" thickBot="1" x14ac:dyDescent="0.35">
      <c r="A3" s="68" t="s">
        <v>42</v>
      </c>
      <c r="B3" s="21"/>
      <c r="C3" s="21"/>
      <c r="D3" s="21"/>
      <c r="E3" s="21"/>
      <c r="F3" s="22"/>
      <c r="G3" s="60"/>
      <c r="H3" s="60"/>
      <c r="I3" s="60"/>
      <c r="J3" s="22"/>
      <c r="K3" s="23"/>
      <c r="L3" s="1"/>
      <c r="M3" s="1"/>
    </row>
    <row r="4" spans="1:14" s="106" customFormat="1" ht="74.400000000000006" customHeight="1" thickBot="1" x14ac:dyDescent="0.35">
      <c r="A4" s="107" t="s">
        <v>0</v>
      </c>
      <c r="B4" s="101" t="s">
        <v>1</v>
      </c>
      <c r="C4" s="101" t="s">
        <v>2</v>
      </c>
      <c r="D4" s="102" t="s">
        <v>3</v>
      </c>
      <c r="E4" s="102" t="s">
        <v>4</v>
      </c>
      <c r="F4" s="101" t="s">
        <v>5</v>
      </c>
      <c r="G4" s="103" t="s">
        <v>6</v>
      </c>
      <c r="H4" s="103" t="s">
        <v>41</v>
      </c>
      <c r="I4" s="103" t="s">
        <v>7</v>
      </c>
      <c r="J4" s="103" t="s">
        <v>8</v>
      </c>
      <c r="K4" s="101" t="s">
        <v>9</v>
      </c>
      <c r="L4" s="104" t="s">
        <v>10</v>
      </c>
      <c r="M4" s="105"/>
      <c r="N4" s="105"/>
    </row>
    <row r="5" spans="1:14" ht="33" customHeight="1" x14ac:dyDescent="0.3">
      <c r="A5" s="26" t="s">
        <v>11</v>
      </c>
      <c r="B5" s="27">
        <v>1</v>
      </c>
      <c r="C5" s="28" t="s">
        <v>12</v>
      </c>
      <c r="D5" s="29"/>
      <c r="E5" s="30"/>
      <c r="F5" s="31"/>
      <c r="G5" s="61"/>
      <c r="H5" s="61"/>
      <c r="I5" s="61"/>
      <c r="J5" s="61">
        <v>45530</v>
      </c>
      <c r="K5" s="32">
        <v>1</v>
      </c>
      <c r="L5" s="90" t="s">
        <v>13</v>
      </c>
      <c r="M5" s="4"/>
    </row>
    <row r="6" spans="1:14" ht="33" customHeight="1" x14ac:dyDescent="0.3">
      <c r="A6" s="33"/>
      <c r="B6" s="16">
        <f>B5+1</f>
        <v>2</v>
      </c>
      <c r="C6" s="5" t="s">
        <v>14</v>
      </c>
      <c r="D6" s="6"/>
      <c r="E6" s="7"/>
      <c r="F6" s="8"/>
      <c r="G6" s="62"/>
      <c r="H6" s="62"/>
      <c r="I6" s="62"/>
      <c r="J6" s="62">
        <v>45531</v>
      </c>
      <c r="K6" s="9">
        <v>1</v>
      </c>
      <c r="L6" s="91"/>
      <c r="M6" s="2"/>
    </row>
    <row r="7" spans="1:14" ht="33" customHeight="1" thickBot="1" x14ac:dyDescent="0.35">
      <c r="A7" s="43"/>
      <c r="B7" s="35">
        <v>4</v>
      </c>
      <c r="C7" s="44" t="s">
        <v>15</v>
      </c>
      <c r="D7" s="45"/>
      <c r="E7" s="36">
        <v>45544</v>
      </c>
      <c r="F7" s="46">
        <v>0</v>
      </c>
      <c r="G7" s="63"/>
      <c r="H7" s="63"/>
      <c r="I7" s="63">
        <v>45544</v>
      </c>
      <c r="J7" s="63">
        <v>45544</v>
      </c>
      <c r="K7" s="37">
        <v>1</v>
      </c>
      <c r="L7" s="92"/>
      <c r="M7" s="2"/>
    </row>
    <row r="8" spans="1:14" ht="33" customHeight="1" x14ac:dyDescent="0.3">
      <c r="A8" s="38" t="s">
        <v>16</v>
      </c>
      <c r="B8" s="39">
        <v>5</v>
      </c>
      <c r="C8" s="40" t="s">
        <v>17</v>
      </c>
      <c r="D8" s="41">
        <v>10</v>
      </c>
      <c r="E8" s="24">
        <f>D8+J$7</f>
        <v>45554</v>
      </c>
      <c r="F8" s="42">
        <v>10</v>
      </c>
      <c r="G8" s="64"/>
      <c r="H8" s="64"/>
      <c r="I8" s="64">
        <f>J7+Table1[[#This Row],[Case Schedule Days Elapsed]]</f>
        <v>45554</v>
      </c>
      <c r="J8" s="65">
        <v>45554</v>
      </c>
      <c r="K8" s="25">
        <v>1</v>
      </c>
      <c r="L8" s="93"/>
      <c r="M8" s="2"/>
    </row>
    <row r="9" spans="1:14" ht="33" customHeight="1" x14ac:dyDescent="0.3">
      <c r="A9" s="38"/>
      <c r="B9" s="39">
        <v>6</v>
      </c>
      <c r="C9" s="40" t="s">
        <v>18</v>
      </c>
      <c r="D9" s="41">
        <v>15</v>
      </c>
      <c r="E9" s="24">
        <f>D9+J$7</f>
        <v>45559</v>
      </c>
      <c r="F9" s="41">
        <v>17</v>
      </c>
      <c r="G9" s="64"/>
      <c r="H9" s="64"/>
      <c r="I9" s="64">
        <f>J7+Table1[[#This Row],[Case Schedule Days Elapsed]]</f>
        <v>45561</v>
      </c>
      <c r="J9" s="65">
        <v>45561</v>
      </c>
      <c r="K9" s="25">
        <v>1</v>
      </c>
      <c r="L9" s="93"/>
      <c r="M9" s="132"/>
    </row>
    <row r="10" spans="1:14" ht="33" customHeight="1" x14ac:dyDescent="0.3">
      <c r="A10" s="34"/>
      <c r="B10" s="16">
        <v>7</v>
      </c>
      <c r="C10" s="5" t="s">
        <v>19</v>
      </c>
      <c r="D10" s="11"/>
      <c r="E10" s="7"/>
      <c r="F10" s="41">
        <f>Table1[[#This Row],[Case Schedule Date Approved]]-J7</f>
        <v>16</v>
      </c>
      <c r="G10" s="62"/>
      <c r="H10" s="62"/>
      <c r="I10" s="62">
        <v>45560</v>
      </c>
      <c r="J10" s="62">
        <v>45560</v>
      </c>
      <c r="K10" s="9">
        <v>1</v>
      </c>
      <c r="L10" s="91"/>
      <c r="M10" s="2"/>
    </row>
    <row r="11" spans="1:14" ht="33" customHeight="1" x14ac:dyDescent="0.3">
      <c r="A11" s="34"/>
      <c r="B11" s="16">
        <v>8</v>
      </c>
      <c r="C11" s="5" t="s">
        <v>20</v>
      </c>
      <c r="D11" s="11">
        <v>25</v>
      </c>
      <c r="E11" s="7">
        <f>D11+J$7</f>
        <v>45569</v>
      </c>
      <c r="F11" s="41">
        <f>Table1[[#This Row],[Case Schedule Date Approved]]-J7</f>
        <v>28</v>
      </c>
      <c r="G11" s="62"/>
      <c r="H11" s="62"/>
      <c r="I11" s="62">
        <v>45572</v>
      </c>
      <c r="J11" s="62">
        <v>45572</v>
      </c>
      <c r="K11" s="9">
        <v>1</v>
      </c>
      <c r="L11" s="94"/>
      <c r="M11" s="2"/>
    </row>
    <row r="12" spans="1:14" ht="33" customHeight="1" thickBot="1" x14ac:dyDescent="0.35">
      <c r="A12" s="86"/>
      <c r="B12" s="55">
        <v>9</v>
      </c>
      <c r="C12" s="87" t="s">
        <v>21</v>
      </c>
      <c r="D12" s="146">
        <v>35</v>
      </c>
      <c r="E12" s="147">
        <f>D12+J$7</f>
        <v>45579</v>
      </c>
      <c r="F12" s="41">
        <f>Table1[[#This Row],[Case Schedule Date Approved]]-J7</f>
        <v>30</v>
      </c>
      <c r="G12" s="74"/>
      <c r="H12" s="74"/>
      <c r="I12" s="149">
        <v>45574</v>
      </c>
      <c r="J12" s="88">
        <v>45574</v>
      </c>
      <c r="K12" s="9">
        <v>1</v>
      </c>
      <c r="L12" s="95"/>
      <c r="M12" s="2"/>
    </row>
    <row r="13" spans="1:14" ht="33" customHeight="1" x14ac:dyDescent="0.3">
      <c r="A13" s="125" t="s">
        <v>22</v>
      </c>
      <c r="B13" s="126">
        <v>10</v>
      </c>
      <c r="C13" s="127" t="s">
        <v>23</v>
      </c>
      <c r="D13" s="150">
        <v>45</v>
      </c>
      <c r="E13" s="151">
        <f>D13+J$7+1</f>
        <v>45590</v>
      </c>
      <c r="F13" s="152">
        <v>39</v>
      </c>
      <c r="G13" s="153"/>
      <c r="H13" s="153"/>
      <c r="I13" s="64">
        <f>F13+J$7</f>
        <v>45583</v>
      </c>
      <c r="J13" s="61">
        <v>45583</v>
      </c>
      <c r="K13" s="32">
        <v>1</v>
      </c>
      <c r="L13" s="128"/>
      <c r="M13" s="2"/>
    </row>
    <row r="14" spans="1:14" ht="33" customHeight="1" x14ac:dyDescent="0.3">
      <c r="A14" s="47"/>
      <c r="B14" s="39">
        <v>11</v>
      </c>
      <c r="C14" s="166" t="s">
        <v>24</v>
      </c>
      <c r="D14" s="41">
        <v>60</v>
      </c>
      <c r="E14" s="24">
        <f>D14+J$7</f>
        <v>45604</v>
      </c>
      <c r="F14" s="42">
        <f>38+15</f>
        <v>53</v>
      </c>
      <c r="G14" s="154"/>
      <c r="H14" s="154"/>
      <c r="I14" s="64">
        <f>F14+J$7</f>
        <v>45597</v>
      </c>
      <c r="J14" s="65"/>
      <c r="K14" s="25"/>
      <c r="L14" s="96"/>
      <c r="M14" s="2"/>
    </row>
    <row r="15" spans="1:14" ht="33" customHeight="1" thickBot="1" x14ac:dyDescent="0.35">
      <c r="A15" s="54"/>
      <c r="B15" s="55">
        <v>12</v>
      </c>
      <c r="C15" s="72" t="s">
        <v>25</v>
      </c>
      <c r="D15" s="73">
        <v>80</v>
      </c>
      <c r="E15" s="155">
        <f>D15+J$7+1</f>
        <v>45625</v>
      </c>
      <c r="F15" s="148">
        <f>52+21</f>
        <v>73</v>
      </c>
      <c r="G15" s="156"/>
      <c r="H15" s="156"/>
      <c r="I15" s="149">
        <f>F15+J$7</f>
        <v>45617</v>
      </c>
      <c r="J15" s="74"/>
      <c r="K15" s="56"/>
      <c r="L15" s="97"/>
      <c r="M15" s="2"/>
    </row>
    <row r="16" spans="1:14" ht="33" customHeight="1" x14ac:dyDescent="0.3">
      <c r="A16" s="84" t="s">
        <v>26</v>
      </c>
      <c r="B16" s="126">
        <v>13</v>
      </c>
      <c r="C16" s="167" t="s">
        <v>39</v>
      </c>
      <c r="D16" s="129">
        <v>90</v>
      </c>
      <c r="E16" s="30">
        <f>D16+J$7+1</f>
        <v>45635</v>
      </c>
      <c r="F16" s="152">
        <v>86</v>
      </c>
      <c r="G16" s="153"/>
      <c r="H16" s="153"/>
      <c r="I16" s="64">
        <f>F16+J$7</f>
        <v>45630</v>
      </c>
      <c r="J16" s="130"/>
      <c r="K16" s="32"/>
      <c r="L16" s="134"/>
      <c r="M16" s="2"/>
    </row>
    <row r="17" spans="1:13" ht="33" customHeight="1" x14ac:dyDescent="0.3">
      <c r="A17" s="85"/>
      <c r="B17" s="70">
        <v>14</v>
      </c>
      <c r="C17" s="168" t="s">
        <v>27</v>
      </c>
      <c r="D17" s="75"/>
      <c r="E17" s="155"/>
      <c r="F17" s="157">
        <v>92</v>
      </c>
      <c r="G17" s="156"/>
      <c r="H17" s="156"/>
      <c r="I17" s="62">
        <f>F17+J$7</f>
        <v>45636</v>
      </c>
      <c r="J17" s="69"/>
      <c r="K17" s="71"/>
      <c r="L17" s="112"/>
      <c r="M17" s="2"/>
    </row>
    <row r="18" spans="1:13" ht="33" customHeight="1" x14ac:dyDescent="0.3">
      <c r="A18" s="81"/>
      <c r="B18" s="16">
        <v>15</v>
      </c>
      <c r="C18" s="5" t="s">
        <v>28</v>
      </c>
      <c r="D18" s="10">
        <v>115</v>
      </c>
      <c r="E18" s="7">
        <f>D18+J$7+15</f>
        <v>45674</v>
      </c>
      <c r="F18" s="158">
        <v>126</v>
      </c>
      <c r="G18" s="159"/>
      <c r="H18" s="159"/>
      <c r="I18" s="62">
        <f>F18+J$7</f>
        <v>45670</v>
      </c>
      <c r="J18" s="62"/>
      <c r="K18" s="9"/>
      <c r="L18" s="135"/>
      <c r="M18" s="2"/>
    </row>
    <row r="19" spans="1:13" ht="44.1" customHeight="1" thickBot="1" x14ac:dyDescent="0.35">
      <c r="A19" s="113"/>
      <c r="B19" s="55">
        <v>16</v>
      </c>
      <c r="C19" s="72" t="s">
        <v>29</v>
      </c>
      <c r="D19" s="73">
        <v>122</v>
      </c>
      <c r="E19" s="147">
        <f>D19+J$7+15</f>
        <v>45681</v>
      </c>
      <c r="F19" s="148">
        <f>F18+7</f>
        <v>133</v>
      </c>
      <c r="G19" s="160"/>
      <c r="H19" s="160"/>
      <c r="I19" s="74">
        <f>F19+J$7</f>
        <v>45677</v>
      </c>
      <c r="J19" s="74"/>
      <c r="K19" s="56"/>
      <c r="L19" s="145"/>
      <c r="M19" s="2"/>
    </row>
    <row r="20" spans="1:13" ht="33" customHeight="1" thickBot="1" x14ac:dyDescent="0.35">
      <c r="A20" s="114" t="s">
        <v>30</v>
      </c>
      <c r="B20" s="115">
        <v>17</v>
      </c>
      <c r="C20" s="116" t="s">
        <v>31</v>
      </c>
      <c r="D20" s="117">
        <v>130</v>
      </c>
      <c r="E20" s="161">
        <f>D20+J$7+15</f>
        <v>45689</v>
      </c>
      <c r="F20" s="162">
        <f>F19+7</f>
        <v>140</v>
      </c>
      <c r="G20" s="163"/>
      <c r="H20" s="163"/>
      <c r="I20" s="163">
        <f>F20+J$7</f>
        <v>45684</v>
      </c>
      <c r="J20" s="137"/>
      <c r="K20" s="138"/>
      <c r="L20" s="118"/>
      <c r="M20" s="2"/>
    </row>
    <row r="21" spans="1:13" ht="33" customHeight="1" x14ac:dyDescent="0.3">
      <c r="A21" s="47" t="s">
        <v>32</v>
      </c>
      <c r="B21" s="39">
        <v>18</v>
      </c>
      <c r="C21" s="40" t="s">
        <v>33</v>
      </c>
      <c r="D21" s="48">
        <v>140</v>
      </c>
      <c r="E21" s="24">
        <f>D21+J$7+15</f>
        <v>45699</v>
      </c>
      <c r="F21" s="42">
        <f>F20+10</f>
        <v>150</v>
      </c>
      <c r="G21" s="69"/>
      <c r="H21" s="69">
        <v>45694</v>
      </c>
      <c r="I21" s="164"/>
      <c r="J21" s="139"/>
      <c r="K21" s="140"/>
      <c r="L21" s="100"/>
      <c r="M21" s="2"/>
    </row>
    <row r="22" spans="1:13" ht="33" customHeight="1" x14ac:dyDescent="0.3">
      <c r="A22" s="81"/>
      <c r="B22" s="16">
        <v>19</v>
      </c>
      <c r="C22" s="5" t="s">
        <v>34</v>
      </c>
      <c r="D22" s="10">
        <v>150</v>
      </c>
      <c r="E22" s="7">
        <f>D22+J$7+15</f>
        <v>45709</v>
      </c>
      <c r="F22" s="158">
        <f>F21+10</f>
        <v>160</v>
      </c>
      <c r="G22" s="74"/>
      <c r="H22" s="74">
        <v>45704</v>
      </c>
      <c r="I22" s="62"/>
      <c r="J22" s="141"/>
      <c r="K22" s="142"/>
      <c r="L22" s="98"/>
      <c r="M22" s="2"/>
    </row>
    <row r="23" spans="1:13" ht="33" customHeight="1" thickBot="1" x14ac:dyDescent="0.35">
      <c r="A23" s="124"/>
      <c r="B23" s="35">
        <v>20</v>
      </c>
      <c r="C23" s="49" t="s">
        <v>35</v>
      </c>
      <c r="D23" s="45">
        <v>170</v>
      </c>
      <c r="E23" s="147">
        <f>D23+J$7+15</f>
        <v>45729</v>
      </c>
      <c r="F23" s="46">
        <f>F22+20</f>
        <v>180</v>
      </c>
      <c r="G23" s="74"/>
      <c r="H23" s="69">
        <v>45785</v>
      </c>
      <c r="I23" s="122"/>
      <c r="J23" s="143"/>
      <c r="K23" s="144"/>
      <c r="L23" s="99"/>
      <c r="M23" s="2"/>
    </row>
    <row r="24" spans="1:13" ht="33" customHeight="1" thickBot="1" x14ac:dyDescent="0.35">
      <c r="A24" s="113" t="s">
        <v>36</v>
      </c>
      <c r="B24" s="119">
        <v>21</v>
      </c>
      <c r="C24" s="120" t="s">
        <v>37</v>
      </c>
      <c r="D24" s="121">
        <v>230</v>
      </c>
      <c r="E24" s="30">
        <f>D24+J$7+15+1+2</f>
        <v>45792</v>
      </c>
      <c r="F24" s="165">
        <f>230+15</f>
        <v>245</v>
      </c>
      <c r="G24" s="164"/>
      <c r="H24" s="164">
        <v>45425</v>
      </c>
      <c r="I24" s="163"/>
      <c r="J24" s="122"/>
      <c r="K24" s="123"/>
      <c r="L24" s="136"/>
      <c r="M24" s="2"/>
    </row>
    <row r="25" spans="1:13" ht="44.4" customHeight="1" x14ac:dyDescent="0.3">
      <c r="A25" s="1"/>
      <c r="B25" s="13"/>
      <c r="C25" s="111" t="s">
        <v>38</v>
      </c>
      <c r="D25" s="77"/>
      <c r="E25" s="78"/>
      <c r="F25" s="133"/>
      <c r="G25" s="131"/>
      <c r="H25" s="66"/>
      <c r="J25" s="79"/>
      <c r="K25" s="57"/>
      <c r="L25" s="2"/>
      <c r="M25" s="2"/>
    </row>
    <row r="26" spans="1:13" ht="45" customHeight="1" x14ac:dyDescent="0.3">
      <c r="A26" s="12"/>
      <c r="C26" s="83"/>
      <c r="D26" s="14"/>
      <c r="F26" s="67"/>
      <c r="G26" s="66"/>
      <c r="H26" s="66"/>
      <c r="K26" s="57"/>
      <c r="M26" s="2"/>
    </row>
    <row r="27" spans="1:13" ht="45.75" customHeight="1" x14ac:dyDescent="0.3">
      <c r="A27" s="108"/>
      <c r="B27" s="109"/>
      <c r="C27" s="89"/>
      <c r="E27" s="82"/>
      <c r="F27" s="67"/>
      <c r="G27" s="76"/>
      <c r="H27" s="76"/>
      <c r="J27" s="1"/>
      <c r="M27" s="2"/>
    </row>
    <row r="28" spans="1:13" ht="44.25" customHeight="1" x14ac:dyDescent="0.3">
      <c r="B28" s="110"/>
      <c r="C28" s="83"/>
      <c r="G28" s="76"/>
      <c r="H28" s="76"/>
      <c r="J28" s="1"/>
      <c r="M28" s="2"/>
    </row>
    <row r="29" spans="1:13" ht="28.35" customHeight="1" x14ac:dyDescent="0.3">
      <c r="M29" s="2"/>
    </row>
    <row r="30" spans="1:13" ht="28.35" customHeight="1" x14ac:dyDescent="0.3">
      <c r="M30" s="2"/>
    </row>
    <row r="31" spans="1:13" ht="28.35" customHeight="1" x14ac:dyDescent="0.3">
      <c r="M31" s="2"/>
    </row>
    <row r="32" spans="1:13" ht="36" customHeight="1" x14ac:dyDescent="0.3">
      <c r="M32" s="2"/>
    </row>
    <row r="33" spans="12:13" ht="28.35" customHeight="1" x14ac:dyDescent="0.3">
      <c r="M33" s="2"/>
    </row>
    <row r="34" spans="12:13" ht="28.35" customHeight="1" x14ac:dyDescent="0.3">
      <c r="M34" s="2"/>
    </row>
    <row r="35" spans="12:13" ht="28.35" customHeight="1" x14ac:dyDescent="0.3">
      <c r="M35" s="2"/>
    </row>
    <row r="36" spans="12:13" ht="28.35" customHeight="1" x14ac:dyDescent="0.3">
      <c r="M36" s="2"/>
    </row>
    <row r="37" spans="12:13" ht="28.35" customHeight="1" x14ac:dyDescent="0.3">
      <c r="M37" s="2"/>
    </row>
    <row r="38" spans="12:13" ht="28.35" customHeight="1" x14ac:dyDescent="0.3">
      <c r="M38" s="2"/>
    </row>
    <row r="39" spans="12:13" ht="28.35" customHeight="1" x14ac:dyDescent="0.3">
      <c r="M39" s="2"/>
    </row>
    <row r="40" spans="12:13" ht="15.6" x14ac:dyDescent="0.3">
      <c r="L40" s="80"/>
    </row>
    <row r="41" spans="12:13" ht="15.6" x14ac:dyDescent="0.3"/>
    <row r="42" spans="12:13" ht="47.25" customHeight="1" x14ac:dyDescent="0.3"/>
    <row r="43" spans="12:13" ht="48.75" customHeight="1" x14ac:dyDescent="0.3"/>
    <row r="44" spans="12:13" ht="15.6" x14ac:dyDescent="0.3"/>
    <row r="45" spans="12:13" ht="15.6" x14ac:dyDescent="0.3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E13 E7 I7:I9 E15:E16 E18:E24 I10:I12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customXml/itemProps2.xml><?xml version="1.0" encoding="utf-8"?>
<ds:datastoreItem xmlns:ds="http://schemas.openxmlformats.org/officeDocument/2006/customXml" ds:itemID="{BCDD75FA-DEE0-448F-9D91-B0F00E45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Welland Hydro</vt:lpstr>
      <vt:lpstr>'Welland Hydro'!Print_Area</vt:lpstr>
      <vt:lpstr>'Welland Hydro'!Print_Titles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Lillian Ing</cp:lastModifiedBy>
  <cp:revision/>
  <dcterms:created xsi:type="dcterms:W3CDTF">2018-09-17T21:27:35Z</dcterms:created>
  <dcterms:modified xsi:type="dcterms:W3CDTF">2024-10-29T21:15:59Z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