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ingli_oeb_ca/Documents/1-CASES/EB-2024-0058 Welland Hydro (Narisa)/"/>
    </mc:Choice>
  </mc:AlternateContent>
  <xr:revisionPtr revIDLastSave="0" documentId="8_{15BE37A4-5B99-4ED5-9A47-B98514F776B4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Welland Hydro" sheetId="6" r:id="rId1"/>
  </sheets>
  <definedNames>
    <definedName name="_xlnm.Print_Area" localSheetId="0">'Welland Hydro'!$A$1:$K$25</definedName>
    <definedName name="_xlnm.Print_Titles" localSheetId="0">'Welland Hydro'!$1:$4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6" l="1"/>
  <c r="I9" i="6"/>
  <c r="F12" i="6"/>
  <c r="F11" i="6"/>
  <c r="F10" i="6"/>
  <c r="I8" i="6"/>
  <c r="F19" i="6" l="1"/>
  <c r="F20" i="6" s="1"/>
  <c r="F14" i="6"/>
  <c r="I14" i="6" s="1"/>
  <c r="I19" i="6" l="1"/>
  <c r="I18" i="6"/>
  <c r="I17" i="6"/>
  <c r="F24" i="6"/>
  <c r="I16" i="6" l="1"/>
  <c r="I13" i="6"/>
  <c r="F15" i="6"/>
  <c r="I15" i="6" s="1"/>
  <c r="I20" i="6"/>
  <c r="F21" i="6" l="1"/>
  <c r="F22" i="6" l="1"/>
  <c r="F23" i="6" l="1"/>
  <c r="E19" i="6"/>
  <c r="E20" i="6"/>
  <c r="E21" i="6"/>
  <c r="E22" i="6"/>
  <c r="E23" i="6"/>
  <c r="E18" i="6"/>
  <c r="E16" i="6"/>
  <c r="E14" i="6"/>
  <c r="E15" i="6" l="1"/>
  <c r="E13" i="6"/>
  <c r="E11" i="6" l="1"/>
  <c r="E9" i="6" l="1"/>
  <c r="E12" i="6" l="1"/>
  <c r="E8" i="6"/>
  <c r="B6" i="6" l="1"/>
</calcChain>
</file>

<file path=xl/sharedStrings.xml><?xml version="1.0" encoding="utf-8"?>
<sst xmlns="http://schemas.openxmlformats.org/spreadsheetml/2006/main" count="44" uniqueCount="44">
  <si>
    <t>Stage</t>
  </si>
  <si>
    <t>Step #</t>
  </si>
  <si>
    <t>Procedural Steps</t>
  </si>
  <si>
    <t>Performance Standard Days Elapsed</t>
  </si>
  <si>
    <t>Performance Standard Date</t>
  </si>
  <si>
    <t>Case Schedule Days Elapsed</t>
  </si>
  <si>
    <t>Case Schedule Date Planned*</t>
  </si>
  <si>
    <t>Case Schedule Date Approved</t>
  </si>
  <si>
    <t>Actual Date</t>
  </si>
  <si>
    <t>Status</t>
  </si>
  <si>
    <t>Comments</t>
  </si>
  <si>
    <t>Completeness</t>
  </si>
  <si>
    <t>Applicant Files Application</t>
  </si>
  <si>
    <t xml:space="preserve"> </t>
  </si>
  <si>
    <t>OEB Issues Acknowledgement Letter</t>
  </si>
  <si>
    <t>OEB Issues Completeness Letter</t>
  </si>
  <si>
    <t xml:space="preserve">Notice &amp; Procedural Order No. 1 </t>
  </si>
  <si>
    <t>OEB Issues Notice of Hearing</t>
  </si>
  <si>
    <t>Applicant Files Affidavit Confirming Service and Publication</t>
  </si>
  <si>
    <t>Notice of Hearing Publication Date</t>
  </si>
  <si>
    <t>Intervention Requests Close</t>
  </si>
  <si>
    <t>OEB Issues Procedural Order No. 1</t>
  </si>
  <si>
    <t>Discovery Process</t>
  </si>
  <si>
    <t>OEB Staff Files proposed Issues List</t>
  </si>
  <si>
    <t>OEB Staff and Intervenors Files Interrogatories</t>
  </si>
  <si>
    <t xml:space="preserve">Applicant Files Responses to Interrogatories </t>
  </si>
  <si>
    <t>Settlement Process</t>
  </si>
  <si>
    <t xml:space="preserve">Applicant files Settlement Progress Letter </t>
  </si>
  <si>
    <t xml:space="preserve">Settlement Proposal Filed </t>
  </si>
  <si>
    <t>OEB Staff Submission on Settlement Proposal Filed</t>
  </si>
  <si>
    <t xml:space="preserve"> Hearing</t>
  </si>
  <si>
    <t>Presentation of Settlement/Oral Hearing</t>
  </si>
  <si>
    <t>Argument Process</t>
  </si>
  <si>
    <t>Applicant's Argument-in-chief Filed</t>
  </si>
  <si>
    <t>OEB Staff and Intervenor Argument Filed</t>
  </si>
  <si>
    <t>Applicant's Reply Argument Filed</t>
  </si>
  <si>
    <t>Decision</t>
  </si>
  <si>
    <t>Decision Issued</t>
  </si>
  <si>
    <t>* Planned dates have not been approved by the OEB Panel.  They are intended to be illustrative only, provided the individual steps take place.</t>
  </si>
  <si>
    <t>Settlement Conference Held (Dec 4-6 )</t>
  </si>
  <si>
    <t>Schedule for Welland Hydro-Electric System Corp. - 2025 Cost of Service</t>
  </si>
  <si>
    <t>Case Schedule Date Planned</t>
  </si>
  <si>
    <t>OEB File Number: EB-2024-0058</t>
  </si>
  <si>
    <t>Updated: December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</si>
</sst>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[$-409]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68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5" fontId="5" fillId="0" borderId="0" xfId="0" applyNumberFormat="1" applyFont="1"/>
    <xf numFmtId="0" fontId="5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7" fillId="0" borderId="1" xfId="2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15" fontId="3" fillId="0" borderId="2" xfId="0" applyNumberFormat="1" applyFont="1" applyBorder="1" applyAlignment="1">
      <alignment horizontal="center" vertical="center" wrapText="1"/>
    </xf>
    <xf numFmtId="9" fontId="7" fillId="0" borderId="2" xfId="2" applyNumberFormat="1" applyFont="1" applyFill="1" applyBorder="1" applyAlignment="1">
      <alignment horizontal="center" vertical="center" wrapText="1"/>
    </xf>
    <xf numFmtId="15" fontId="4" fillId="0" borderId="7" xfId="1" applyNumberFormat="1" applyFont="1" applyFill="1" applyBorder="1" applyAlignment="1">
      <alignment horizontal="center" vertical="center" wrapText="1"/>
    </xf>
    <xf numFmtId="1" fontId="5" fillId="0" borderId="8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 wrapText="1"/>
    </xf>
    <xf numFmtId="164" fontId="3" fillId="0" borderId="8" xfId="1" applyNumberFormat="1" applyFont="1" applyFill="1" applyBorder="1" applyAlignment="1">
      <alignment horizontal="center" vertical="center"/>
    </xf>
    <xf numFmtId="15" fontId="3" fillId="0" borderId="8" xfId="0" applyNumberFormat="1" applyFont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9" fontId="7" fillId="0" borderId="8" xfId="2" applyNumberFormat="1" applyFont="1" applyFill="1" applyBorder="1" applyAlignment="1">
      <alignment horizontal="center" vertical="center" wrapText="1"/>
    </xf>
    <xf numFmtId="15" fontId="4" fillId="0" borderId="9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/>
    </xf>
    <xf numFmtId="15" fontId="3" fillId="0" borderId="11" xfId="0" applyNumberFormat="1" applyFont="1" applyBorder="1" applyAlignment="1">
      <alignment horizontal="center" vertical="center" wrapText="1"/>
    </xf>
    <xf numFmtId="9" fontId="7" fillId="0" borderId="11" xfId="2" applyNumberFormat="1" applyFont="1" applyFill="1" applyBorder="1" applyAlignment="1">
      <alignment horizontal="center" vertical="center" wrapText="1"/>
    </xf>
    <xf numFmtId="15" fontId="4" fillId="0" borderId="1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5" fontId="4" fillId="0" borderId="10" xfId="1" applyNumberFormat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vertical="center" wrapText="1"/>
    </xf>
    <xf numFmtId="1" fontId="3" fillId="0" borderId="11" xfId="1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4" xfId="0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9" fontId="7" fillId="0" borderId="15" xfId="2" applyNumberFormat="1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6" xfId="0" applyNumberFormat="1" applyFont="1" applyBorder="1" applyAlignment="1">
      <alignment vertical="center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1" xfId="1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5" fontId="12" fillId="0" borderId="5" xfId="0" applyNumberFormat="1" applyFont="1" applyBorder="1" applyAlignment="1">
      <alignment horizontal="left" vertical="center"/>
    </xf>
    <xf numFmtId="165" fontId="3" fillId="0" borderId="16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9" fontId="7" fillId="0" borderId="16" xfId="2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1" fontId="3" fillId="0" borderId="15" xfId="1" applyNumberFormat="1" applyFont="1" applyFill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" fontId="3" fillId="0" borderId="1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3" fillId="0" borderId="0" xfId="1" applyNumberFormat="1" applyFont="1" applyFill="1" applyBorder="1" applyAlignment="1">
      <alignment horizontal="center" vertical="center"/>
    </xf>
    <xf numFmtId="15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 wrapText="1" readingOrder="1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5" fontId="3" fillId="0" borderId="15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18" xfId="1" applyNumberFormat="1" applyFont="1" applyFill="1" applyBorder="1" applyAlignment="1">
      <alignment wrapText="1" readingOrder="1"/>
    </xf>
    <xf numFmtId="0" fontId="5" fillId="0" borderId="19" xfId="0" applyFont="1" applyBorder="1" applyAlignment="1">
      <alignment wrapText="1" readingOrder="1"/>
    </xf>
    <xf numFmtId="0" fontId="5" fillId="0" borderId="20" xfId="0" applyFont="1" applyBorder="1" applyAlignment="1">
      <alignment wrapText="1" readingOrder="1"/>
    </xf>
    <xf numFmtId="0" fontId="5" fillId="0" borderId="21" xfId="0" applyFont="1" applyBorder="1" applyAlignment="1">
      <alignment wrapText="1" readingOrder="1"/>
    </xf>
    <xf numFmtId="0" fontId="5" fillId="0" borderId="19" xfId="0" applyFont="1" applyBorder="1" applyAlignment="1">
      <alignment vertical="center" wrapText="1" readingOrder="1"/>
    </xf>
    <xf numFmtId="0" fontId="7" fillId="0" borderId="22" xfId="1" applyNumberFormat="1" applyFont="1" applyFill="1" applyBorder="1" applyAlignment="1">
      <alignment vertical="center" wrapText="1" readingOrder="1"/>
    </xf>
    <xf numFmtId="0" fontId="7" fillId="0" borderId="21" xfId="1" applyNumberFormat="1" applyFont="1" applyFill="1" applyBorder="1" applyAlignment="1">
      <alignment vertical="center" wrapText="1" readingOrder="1"/>
    </xf>
    <xf numFmtId="0" fontId="7" fillId="0" borderId="22" xfId="0" applyFont="1" applyBorder="1" applyAlignment="1">
      <alignment vertical="center" wrapText="1" readingOrder="1"/>
    </xf>
    <xf numFmtId="0" fontId="7" fillId="0" borderId="19" xfId="0" applyFont="1" applyBorder="1" applyAlignment="1">
      <alignment vertical="top" wrapText="1" readingOrder="1"/>
    </xf>
    <xf numFmtId="0" fontId="7" fillId="0" borderId="20" xfId="0" applyFont="1" applyBorder="1" applyAlignment="1">
      <alignment vertical="top" wrapText="1" readingOrder="1"/>
    </xf>
    <xf numFmtId="0" fontId="7" fillId="0" borderId="21" xfId="0" applyFont="1" applyBorder="1" applyAlignment="1">
      <alignment vertical="top" wrapText="1" readingOrder="1"/>
    </xf>
    <xf numFmtId="0" fontId="13" fillId="0" borderId="25" xfId="0" applyFont="1" applyBorder="1" applyAlignment="1">
      <alignment horizontal="center" vertical="center" wrapText="1"/>
    </xf>
    <xf numFmtId="1" fontId="13" fillId="0" borderId="25" xfId="0" applyNumberFormat="1" applyFont="1" applyBorder="1" applyAlignment="1">
      <alignment horizontal="center" vertical="center" wrapText="1"/>
    </xf>
    <xf numFmtId="165" fontId="13" fillId="0" borderId="25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23" xfId="0" applyFont="1" applyBorder="1" applyAlignment="1">
      <alignment vertical="top" wrapText="1" readingOrder="1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1" fontId="3" fillId="0" borderId="28" xfId="1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vertical="top" wrapText="1" readingOrder="1"/>
    </xf>
    <xf numFmtId="1" fontId="5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1" fontId="3" fillId="0" borderId="25" xfId="1" applyNumberFormat="1" applyFont="1" applyFill="1" applyBorder="1" applyAlignment="1">
      <alignment horizontal="center" vertical="center"/>
    </xf>
    <xf numFmtId="165" fontId="3" fillId="0" borderId="25" xfId="0" applyNumberFormat="1" applyFont="1" applyBorder="1" applyAlignment="1">
      <alignment horizontal="center" vertical="center"/>
    </xf>
    <xf numFmtId="9" fontId="7" fillId="0" borderId="25" xfId="2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7" fillId="0" borderId="18" xfId="1" applyNumberFormat="1" applyFont="1" applyFill="1" applyBorder="1" applyAlignment="1">
      <alignment vertical="center" wrapText="1" readingOrder="1"/>
    </xf>
    <xf numFmtId="1" fontId="3" fillId="0" borderId="8" xfId="1" applyNumberFormat="1" applyFont="1" applyFill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5" fillId="0" borderId="0" xfId="0" applyNumberFormat="1" applyFont="1"/>
    <xf numFmtId="2" fontId="3" fillId="0" borderId="0" xfId="0" applyNumberFormat="1" applyFont="1" applyAlignment="1">
      <alignment horizontal="center" vertical="center"/>
    </xf>
    <xf numFmtId="16" fontId="7" fillId="0" borderId="18" xfId="0" applyNumberFormat="1" applyFont="1" applyBorder="1" applyAlignment="1">
      <alignment vertical="center" wrapText="1" readingOrder="1"/>
    </xf>
    <xf numFmtId="16" fontId="7" fillId="0" borderId="19" xfId="0" applyNumberFormat="1" applyFont="1" applyBorder="1" applyAlignment="1">
      <alignment vertical="top" wrapText="1" readingOrder="1"/>
    </xf>
    <xf numFmtId="0" fontId="15" fillId="0" borderId="26" xfId="0" applyFont="1" applyBorder="1" applyAlignment="1">
      <alignment vertical="center" wrapText="1" readingOrder="1"/>
    </xf>
    <xf numFmtId="165" fontId="16" fillId="0" borderId="28" xfId="0" applyNumberFormat="1" applyFont="1" applyBorder="1" applyAlignment="1">
      <alignment horizontal="center" vertical="center"/>
    </xf>
    <xf numFmtId="9" fontId="17" fillId="0" borderId="28" xfId="2" applyNumberFormat="1" applyFont="1" applyFill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/>
    </xf>
    <xf numFmtId="9" fontId="17" fillId="0" borderId="2" xfId="2" applyNumberFormat="1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/>
    </xf>
    <xf numFmtId="9" fontId="17" fillId="0" borderId="1" xfId="2" applyNumberFormat="1" applyFont="1" applyFill="1" applyBorder="1" applyAlignment="1">
      <alignment horizontal="center" vertical="center" wrapText="1"/>
    </xf>
    <xf numFmtId="165" fontId="16" fillId="0" borderId="11" xfId="0" applyNumberFormat="1" applyFont="1" applyBorder="1" applyAlignment="1">
      <alignment horizontal="center" vertical="center"/>
    </xf>
    <xf numFmtId="9" fontId="17" fillId="0" borderId="11" xfId="2" applyNumberFormat="1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vertical="center" wrapText="1" readingOrder="1"/>
    </xf>
    <xf numFmtId="1" fontId="3" fillId="0" borderId="15" xfId="0" applyNumberFormat="1" applyFont="1" applyBorder="1" applyAlignment="1">
      <alignment horizontal="center" vertical="center"/>
    </xf>
    <xf numFmtId="15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5" fontId="3" fillId="0" borderId="3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5" fontId="3" fillId="0" borderId="16" xfId="0" applyNumberFormat="1" applyFont="1" applyBorder="1" applyAlignment="1">
      <alignment horizontal="center" vertical="center" wrapText="1"/>
    </xf>
    <xf numFmtId="165" fontId="10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15" xfId="0" applyNumberFormat="1" applyFont="1" applyBorder="1" applyAlignment="1">
      <alignment horizontal="center" vertical="center"/>
    </xf>
    <xf numFmtId="15" fontId="3" fillId="0" borderId="28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165" fontId="3" fillId="0" borderId="28" xfId="0" applyNumberFormat="1" applyFont="1" applyBorder="1" applyAlignment="1">
      <alignment horizontal="center" vertical="center"/>
    </xf>
    <xf numFmtId="165" fontId="3" fillId="0" borderId="30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3">
    <cellStyle name="20% - Accent3" xfId="1" builtinId="38"/>
    <cellStyle name="Good" xfId="2" builtinId="26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0" formatCode="d\-mmm\-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3DA37-D98D-4164-8E6C-581063D29E89}" name="Table1" displayName="Table1" ref="A4:L24" totalsRowShown="0" headerRowDxfId="13" headerRowBorderDxfId="12" tableBorderDxfId="11">
  <tableColumns count="12">
    <tableColumn id="1" xr3:uid="{3C848793-822E-406A-9C3D-64A90C7936D6}" name="Stage" dataDxfId="10"/>
    <tableColumn id="2" xr3:uid="{7A7309C1-6415-4773-B467-F51C94C788A9}" name="Step #" dataDxfId="9"/>
    <tableColumn id="3" xr3:uid="{EED2CDD7-12FB-4D9C-B108-0F36AC63714B}" name="Procedural Steps" dataDxfId="8"/>
    <tableColumn id="4" xr3:uid="{70E7AAD5-2A76-4863-AEEA-A05257926137}" name="Performance Standard Days Elapsed" dataDxfId="7" dataCellStyle="20% - Accent3"/>
    <tableColumn id="5" xr3:uid="{EE7BB87D-C609-4CB2-BB9E-ABC81C12D5ED}" name="Performance Standard Date" dataDxfId="6">
      <calculatedColumnFormula>D5+J$7</calculatedColumnFormula>
    </tableColumn>
    <tableColumn id="6" xr3:uid="{4ECBCFF9-3ADE-40FE-9086-499C464EC4B3}" name="Case Schedule Days Elapsed" dataDxfId="5"/>
    <tableColumn id="11" xr3:uid="{19165F19-21D4-443C-8C02-7DCDBC1844E3}" name="Case Schedule Date Planned*" dataDxfId="4"/>
    <tableColumn id="12" xr3:uid="{5E77B5CB-88D4-4DFD-8545-08CBED2CCFE8}" name="Case Schedule Date Planned"/>
    <tableColumn id="7" xr3:uid="{63CD15EB-ACF1-43F8-8B2D-46404A3C2DEF}" name="Case Schedule Date Approved" dataDxfId="3">
      <calculatedColumnFormula>F5+J$7</calculatedColumnFormula>
    </tableColumn>
    <tableColumn id="8" xr3:uid="{EEF41EF2-19ED-4F04-B56F-3F8786031686}" name="Actual Date" dataDxfId="2"/>
    <tableColumn id="9" xr3:uid="{026107A1-F64A-4014-9930-C08D36203EA5}" name="Status" dataDxfId="1" dataCellStyle="Good"/>
    <tableColumn id="10" xr3:uid="{65875A9F-5177-43BC-B3E8-0AC3282F2F3B}" name="Commen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D3AC-4937-48B5-B09E-D6731132BBDC}">
  <sheetPr codeName="Sheet1">
    <pageSetUpPr fitToPage="1"/>
  </sheetPr>
  <dimension ref="A1:N45"/>
  <sheetViews>
    <sheetView tabSelected="1" zoomScale="60" zoomScaleNormal="60" workbookViewId="0"/>
  </sheetViews>
  <sheetFormatPr defaultColWidth="8.88671875" defaultRowHeight="23.85" customHeight="1" x14ac:dyDescent="0.3"/>
  <cols>
    <col min="1" max="1" width="21.5546875" style="15" customWidth="1"/>
    <col min="2" max="2" width="9.5546875" style="2" customWidth="1"/>
    <col min="3" max="3" width="51.33203125" style="2" customWidth="1"/>
    <col min="4" max="4" width="18.33203125" style="13" customWidth="1"/>
    <col min="5" max="5" width="18.6640625" style="14" customWidth="1"/>
    <col min="6" max="6" width="15.5546875" style="14" customWidth="1"/>
    <col min="7" max="7" width="15.5546875" style="64" hidden="1" customWidth="1"/>
    <col min="8" max="8" width="16.6640625" style="64" customWidth="1"/>
    <col min="9" max="9" width="20.33203125" customWidth="1"/>
    <col min="10" max="10" width="19.33203125" style="64" customWidth="1"/>
    <col min="11" max="11" width="22.5546875" style="14" customWidth="1"/>
    <col min="12" max="12" width="35.5546875" style="3" customWidth="1"/>
    <col min="13" max="13" width="42" style="3" customWidth="1"/>
    <col min="14" max="14" width="53" style="2" customWidth="1"/>
    <col min="15" max="16384" width="8.88671875" style="2"/>
  </cols>
  <sheetData>
    <row r="1" spans="1:14" ht="23.85" customHeight="1" x14ac:dyDescent="0.3">
      <c r="A1" s="17" t="s">
        <v>40</v>
      </c>
      <c r="B1" s="18"/>
      <c r="C1" s="18"/>
      <c r="D1" s="18"/>
      <c r="E1" s="18"/>
      <c r="F1" s="19"/>
      <c r="G1" s="55"/>
      <c r="H1" s="55"/>
      <c r="I1" s="55"/>
      <c r="J1" s="19"/>
      <c r="K1" s="19"/>
      <c r="L1" s="167"/>
      <c r="M1" s="1"/>
    </row>
    <row r="2" spans="1:14" ht="23.85" customHeight="1" x14ac:dyDescent="0.3">
      <c r="A2" s="48" t="s">
        <v>42</v>
      </c>
      <c r="B2" s="49"/>
      <c r="C2" s="49"/>
      <c r="D2" s="49"/>
      <c r="E2" s="49"/>
      <c r="F2" s="50"/>
      <c r="G2" s="56"/>
      <c r="H2" s="56"/>
      <c r="I2" s="56"/>
      <c r="J2" s="50"/>
      <c r="K2" s="166"/>
      <c r="L2" s="167"/>
      <c r="M2" s="1"/>
    </row>
    <row r="3" spans="1:14" ht="23.85" customHeight="1" thickBot="1" x14ac:dyDescent="0.35">
      <c r="A3" s="65" t="s">
        <v>43</v>
      </c>
      <c r="B3" s="20"/>
      <c r="C3" s="20"/>
      <c r="D3" s="20"/>
      <c r="E3" s="20"/>
      <c r="F3" s="21"/>
      <c r="G3" s="57"/>
      <c r="H3" s="57"/>
      <c r="I3" s="57"/>
      <c r="J3" s="21"/>
      <c r="K3" s="21"/>
      <c r="L3" s="167"/>
      <c r="M3" s="1"/>
    </row>
    <row r="4" spans="1:14" s="103" customFormat="1" ht="74.400000000000006" customHeight="1" thickBot="1" x14ac:dyDescent="0.35">
      <c r="A4" s="104" t="s">
        <v>0</v>
      </c>
      <c r="B4" s="98" t="s">
        <v>1</v>
      </c>
      <c r="C4" s="98" t="s">
        <v>2</v>
      </c>
      <c r="D4" s="99" t="s">
        <v>3</v>
      </c>
      <c r="E4" s="99" t="s">
        <v>4</v>
      </c>
      <c r="F4" s="98" t="s">
        <v>5</v>
      </c>
      <c r="G4" s="100" t="s">
        <v>6</v>
      </c>
      <c r="H4" s="100" t="s">
        <v>41</v>
      </c>
      <c r="I4" s="100" t="s">
        <v>7</v>
      </c>
      <c r="J4" s="100" t="s">
        <v>8</v>
      </c>
      <c r="K4" s="98" t="s">
        <v>9</v>
      </c>
      <c r="L4" s="101" t="s">
        <v>10</v>
      </c>
      <c r="M4" s="102"/>
      <c r="N4" s="102"/>
    </row>
    <row r="5" spans="1:14" ht="33" customHeight="1" x14ac:dyDescent="0.3">
      <c r="A5" s="24" t="s">
        <v>11</v>
      </c>
      <c r="B5" s="25">
        <v>1</v>
      </c>
      <c r="C5" s="26" t="s">
        <v>12</v>
      </c>
      <c r="D5" s="27"/>
      <c r="E5" s="28"/>
      <c r="F5" s="29"/>
      <c r="G5" s="58"/>
      <c r="H5" s="58"/>
      <c r="I5" s="58"/>
      <c r="J5" s="58">
        <v>45530</v>
      </c>
      <c r="K5" s="30">
        <v>1</v>
      </c>
      <c r="L5" s="87" t="s">
        <v>13</v>
      </c>
      <c r="M5" s="4"/>
    </row>
    <row r="6" spans="1:14" ht="33" customHeight="1" x14ac:dyDescent="0.3">
      <c r="A6" s="31"/>
      <c r="B6" s="16">
        <f>B5+1</f>
        <v>2</v>
      </c>
      <c r="C6" s="5" t="s">
        <v>14</v>
      </c>
      <c r="D6" s="6"/>
      <c r="E6" s="7"/>
      <c r="F6" s="8"/>
      <c r="G6" s="59"/>
      <c r="H6" s="59"/>
      <c r="I6" s="59"/>
      <c r="J6" s="59">
        <v>45531</v>
      </c>
      <c r="K6" s="9">
        <v>1</v>
      </c>
      <c r="L6" s="88"/>
      <c r="M6" s="2"/>
    </row>
    <row r="7" spans="1:14" ht="33" customHeight="1" thickBot="1" x14ac:dyDescent="0.35">
      <c r="A7" s="41"/>
      <c r="B7" s="33">
        <v>4</v>
      </c>
      <c r="C7" s="42" t="s">
        <v>15</v>
      </c>
      <c r="D7" s="43"/>
      <c r="E7" s="34">
        <v>45544</v>
      </c>
      <c r="F7" s="44">
        <v>0</v>
      </c>
      <c r="G7" s="60"/>
      <c r="H7" s="60"/>
      <c r="I7" s="60">
        <v>45544</v>
      </c>
      <c r="J7" s="60">
        <v>45544</v>
      </c>
      <c r="K7" s="35">
        <v>1</v>
      </c>
      <c r="L7" s="89"/>
      <c r="M7" s="2"/>
    </row>
    <row r="8" spans="1:14" ht="33" customHeight="1" x14ac:dyDescent="0.3">
      <c r="A8" s="36" t="s">
        <v>16</v>
      </c>
      <c r="B8" s="37">
        <v>5</v>
      </c>
      <c r="C8" s="38" t="s">
        <v>17</v>
      </c>
      <c r="D8" s="39">
        <v>10</v>
      </c>
      <c r="E8" s="22">
        <f>D8+J$7</f>
        <v>45554</v>
      </c>
      <c r="F8" s="40">
        <v>10</v>
      </c>
      <c r="G8" s="61"/>
      <c r="H8" s="61"/>
      <c r="I8" s="61">
        <f>J7+Table1[[#This Row],[Case Schedule Days Elapsed]]</f>
        <v>45554</v>
      </c>
      <c r="J8" s="62">
        <v>45554</v>
      </c>
      <c r="K8" s="23">
        <v>1</v>
      </c>
      <c r="L8" s="90"/>
      <c r="M8" s="2"/>
    </row>
    <row r="9" spans="1:14" ht="33" customHeight="1" x14ac:dyDescent="0.3">
      <c r="A9" s="36"/>
      <c r="B9" s="37">
        <v>6</v>
      </c>
      <c r="C9" s="38" t="s">
        <v>18</v>
      </c>
      <c r="D9" s="39">
        <v>15</v>
      </c>
      <c r="E9" s="22">
        <f>D9+J$7</f>
        <v>45559</v>
      </c>
      <c r="F9" s="39">
        <v>17</v>
      </c>
      <c r="G9" s="61"/>
      <c r="H9" s="61"/>
      <c r="I9" s="61">
        <f>J7+Table1[[#This Row],[Case Schedule Days Elapsed]]</f>
        <v>45561</v>
      </c>
      <c r="J9" s="62">
        <v>45561</v>
      </c>
      <c r="K9" s="23">
        <v>1</v>
      </c>
      <c r="L9" s="90"/>
      <c r="M9" s="129"/>
    </row>
    <row r="10" spans="1:14" ht="33" customHeight="1" x14ac:dyDescent="0.3">
      <c r="A10" s="32"/>
      <c r="B10" s="16">
        <v>7</v>
      </c>
      <c r="C10" s="5" t="s">
        <v>19</v>
      </c>
      <c r="D10" s="11"/>
      <c r="E10" s="7"/>
      <c r="F10" s="39">
        <f>Table1[[#This Row],[Case Schedule Date Approved]]-J7</f>
        <v>16</v>
      </c>
      <c r="G10" s="59"/>
      <c r="H10" s="59"/>
      <c r="I10" s="59">
        <v>45560</v>
      </c>
      <c r="J10" s="59">
        <v>45560</v>
      </c>
      <c r="K10" s="9">
        <v>1</v>
      </c>
      <c r="L10" s="88"/>
      <c r="M10" s="2"/>
    </row>
    <row r="11" spans="1:14" ht="33" customHeight="1" x14ac:dyDescent="0.3">
      <c r="A11" s="32"/>
      <c r="B11" s="16">
        <v>8</v>
      </c>
      <c r="C11" s="5" t="s">
        <v>20</v>
      </c>
      <c r="D11" s="11">
        <v>25</v>
      </c>
      <c r="E11" s="7">
        <f>D11+J$7</f>
        <v>45569</v>
      </c>
      <c r="F11" s="39">
        <f>Table1[[#This Row],[Case Schedule Date Approved]]-J7</f>
        <v>28</v>
      </c>
      <c r="G11" s="59"/>
      <c r="H11" s="59"/>
      <c r="I11" s="59">
        <v>45572</v>
      </c>
      <c r="J11" s="59">
        <v>45572</v>
      </c>
      <c r="K11" s="9">
        <v>1</v>
      </c>
      <c r="L11" s="91"/>
      <c r="M11" s="2"/>
    </row>
    <row r="12" spans="1:14" ht="33" customHeight="1" thickBot="1" x14ac:dyDescent="0.35">
      <c r="A12" s="83"/>
      <c r="B12" s="52">
        <v>9</v>
      </c>
      <c r="C12" s="84" t="s">
        <v>21</v>
      </c>
      <c r="D12" s="143">
        <v>35</v>
      </c>
      <c r="E12" s="144">
        <f>D12+J$7</f>
        <v>45579</v>
      </c>
      <c r="F12" s="39">
        <f>Table1[[#This Row],[Case Schedule Date Approved]]-J7</f>
        <v>30</v>
      </c>
      <c r="G12" s="71"/>
      <c r="H12" s="71"/>
      <c r="I12" s="146">
        <v>45574</v>
      </c>
      <c r="J12" s="85">
        <v>45574</v>
      </c>
      <c r="K12" s="9">
        <v>1</v>
      </c>
      <c r="L12" s="92"/>
      <c r="M12" s="2"/>
    </row>
    <row r="13" spans="1:14" ht="33" customHeight="1" x14ac:dyDescent="0.3">
      <c r="A13" s="122" t="s">
        <v>22</v>
      </c>
      <c r="B13" s="123">
        <v>10</v>
      </c>
      <c r="C13" s="124" t="s">
        <v>23</v>
      </c>
      <c r="D13" s="147">
        <v>45</v>
      </c>
      <c r="E13" s="148">
        <f>D13+J$7+1</f>
        <v>45590</v>
      </c>
      <c r="F13" s="149">
        <v>39</v>
      </c>
      <c r="G13" s="150"/>
      <c r="H13" s="150"/>
      <c r="I13" s="61">
        <f t="shared" ref="I13:I20" si="0">F13+J$7</f>
        <v>45583</v>
      </c>
      <c r="J13" s="58">
        <v>45583</v>
      </c>
      <c r="K13" s="30">
        <v>1</v>
      </c>
      <c r="L13" s="125"/>
      <c r="M13" s="2"/>
    </row>
    <row r="14" spans="1:14" ht="33" customHeight="1" x14ac:dyDescent="0.3">
      <c r="A14" s="45"/>
      <c r="B14" s="37">
        <v>11</v>
      </c>
      <c r="C14" s="163" t="s">
        <v>24</v>
      </c>
      <c r="D14" s="39">
        <v>60</v>
      </c>
      <c r="E14" s="22">
        <f>D14+J$7</f>
        <v>45604</v>
      </c>
      <c r="F14" s="40">
        <f>38+15</f>
        <v>53</v>
      </c>
      <c r="G14" s="151"/>
      <c r="H14" s="151"/>
      <c r="I14" s="61">
        <f t="shared" si="0"/>
        <v>45597</v>
      </c>
      <c r="J14" s="62">
        <v>45597</v>
      </c>
      <c r="K14" s="23">
        <v>1</v>
      </c>
      <c r="L14" s="93"/>
      <c r="M14" s="2"/>
    </row>
    <row r="15" spans="1:14" ht="33" customHeight="1" thickBot="1" x14ac:dyDescent="0.35">
      <c r="A15" s="51"/>
      <c r="B15" s="52">
        <v>12</v>
      </c>
      <c r="C15" s="69" t="s">
        <v>25</v>
      </c>
      <c r="D15" s="70">
        <v>80</v>
      </c>
      <c r="E15" s="152">
        <f>D15+J$7+1</f>
        <v>45625</v>
      </c>
      <c r="F15" s="145">
        <f>52+21</f>
        <v>73</v>
      </c>
      <c r="G15" s="153"/>
      <c r="H15" s="153"/>
      <c r="I15" s="146">
        <f t="shared" si="0"/>
        <v>45617</v>
      </c>
      <c r="J15" s="71">
        <v>45617</v>
      </c>
      <c r="K15" s="53">
        <v>1</v>
      </c>
      <c r="L15" s="94"/>
      <c r="M15" s="2"/>
    </row>
    <row r="16" spans="1:14" ht="33" customHeight="1" x14ac:dyDescent="0.3">
      <c r="A16" s="81" t="s">
        <v>26</v>
      </c>
      <c r="B16" s="123">
        <v>13</v>
      </c>
      <c r="C16" s="164" t="s">
        <v>39</v>
      </c>
      <c r="D16" s="126">
        <v>90</v>
      </c>
      <c r="E16" s="28">
        <f>D16+J$7+1</f>
        <v>45635</v>
      </c>
      <c r="F16" s="149">
        <v>86</v>
      </c>
      <c r="G16" s="150"/>
      <c r="H16" s="150"/>
      <c r="I16" s="61">
        <f t="shared" si="0"/>
        <v>45630</v>
      </c>
      <c r="J16" s="127">
        <v>45630</v>
      </c>
      <c r="K16" s="30">
        <v>1</v>
      </c>
      <c r="L16" s="131"/>
      <c r="M16" s="2"/>
    </row>
    <row r="17" spans="1:13" ht="33" customHeight="1" x14ac:dyDescent="0.3">
      <c r="A17" s="82"/>
      <c r="B17" s="67">
        <v>14</v>
      </c>
      <c r="C17" s="165" t="s">
        <v>27</v>
      </c>
      <c r="D17" s="72"/>
      <c r="E17" s="152"/>
      <c r="F17" s="154">
        <v>92</v>
      </c>
      <c r="G17" s="153"/>
      <c r="H17" s="153"/>
      <c r="I17" s="59">
        <f t="shared" si="0"/>
        <v>45636</v>
      </c>
      <c r="J17" s="66">
        <v>45632</v>
      </c>
      <c r="K17" s="68">
        <v>1</v>
      </c>
      <c r="L17" s="109"/>
      <c r="M17" s="2"/>
    </row>
    <row r="18" spans="1:13" ht="33" customHeight="1" x14ac:dyDescent="0.3">
      <c r="A18" s="78"/>
      <c r="B18" s="16">
        <v>15</v>
      </c>
      <c r="C18" s="5" t="s">
        <v>28</v>
      </c>
      <c r="D18" s="10">
        <v>115</v>
      </c>
      <c r="E18" s="7">
        <f t="shared" ref="E18:E23" si="1">D18+J$7+15</f>
        <v>45674</v>
      </c>
      <c r="F18" s="155">
        <v>126</v>
      </c>
      <c r="G18" s="156"/>
      <c r="H18" s="156"/>
      <c r="I18" s="59">
        <f t="shared" si="0"/>
        <v>45670</v>
      </c>
      <c r="J18" s="59"/>
      <c r="K18" s="9"/>
      <c r="L18" s="132"/>
      <c r="M18" s="2"/>
    </row>
    <row r="19" spans="1:13" ht="44.1" customHeight="1" thickBot="1" x14ac:dyDescent="0.35">
      <c r="A19" s="110"/>
      <c r="B19" s="52">
        <v>16</v>
      </c>
      <c r="C19" s="69" t="s">
        <v>29</v>
      </c>
      <c r="D19" s="70">
        <v>122</v>
      </c>
      <c r="E19" s="144">
        <f t="shared" si="1"/>
        <v>45681</v>
      </c>
      <c r="F19" s="145">
        <f>F18+7</f>
        <v>133</v>
      </c>
      <c r="G19" s="157"/>
      <c r="H19" s="157"/>
      <c r="I19" s="71">
        <f t="shared" si="0"/>
        <v>45677</v>
      </c>
      <c r="J19" s="71"/>
      <c r="K19" s="53"/>
      <c r="L19" s="142"/>
      <c r="M19" s="2"/>
    </row>
    <row r="20" spans="1:13" ht="33" customHeight="1" thickBot="1" x14ac:dyDescent="0.35">
      <c r="A20" s="111" t="s">
        <v>30</v>
      </c>
      <c r="B20" s="112">
        <v>17</v>
      </c>
      <c r="C20" s="113" t="s">
        <v>31</v>
      </c>
      <c r="D20" s="114">
        <v>130</v>
      </c>
      <c r="E20" s="158">
        <f t="shared" si="1"/>
        <v>45689</v>
      </c>
      <c r="F20" s="159">
        <f>F19+7</f>
        <v>140</v>
      </c>
      <c r="G20" s="160"/>
      <c r="H20" s="160"/>
      <c r="I20" s="160">
        <f t="shared" si="0"/>
        <v>45684</v>
      </c>
      <c r="J20" s="134"/>
      <c r="K20" s="135"/>
      <c r="L20" s="115"/>
      <c r="M20" s="2"/>
    </row>
    <row r="21" spans="1:13" ht="33" customHeight="1" x14ac:dyDescent="0.3">
      <c r="A21" s="45" t="s">
        <v>32</v>
      </c>
      <c r="B21" s="37">
        <v>18</v>
      </c>
      <c r="C21" s="38" t="s">
        <v>33</v>
      </c>
      <c r="D21" s="46">
        <v>140</v>
      </c>
      <c r="E21" s="22">
        <f t="shared" si="1"/>
        <v>45699</v>
      </c>
      <c r="F21" s="40">
        <f>F20+10</f>
        <v>150</v>
      </c>
      <c r="G21" s="66"/>
      <c r="H21" s="66">
        <v>45694</v>
      </c>
      <c r="I21" s="161"/>
      <c r="J21" s="136"/>
      <c r="K21" s="137"/>
      <c r="L21" s="97"/>
      <c r="M21" s="2"/>
    </row>
    <row r="22" spans="1:13" ht="33" customHeight="1" x14ac:dyDescent="0.3">
      <c r="A22" s="78"/>
      <c r="B22" s="16">
        <v>19</v>
      </c>
      <c r="C22" s="5" t="s">
        <v>34</v>
      </c>
      <c r="D22" s="10">
        <v>150</v>
      </c>
      <c r="E22" s="7">
        <f t="shared" si="1"/>
        <v>45709</v>
      </c>
      <c r="F22" s="155">
        <f>F21+10</f>
        <v>160</v>
      </c>
      <c r="G22" s="71"/>
      <c r="H22" s="71">
        <v>45704</v>
      </c>
      <c r="I22" s="59"/>
      <c r="J22" s="138"/>
      <c r="K22" s="139"/>
      <c r="L22" s="95"/>
      <c r="M22" s="2"/>
    </row>
    <row r="23" spans="1:13" ht="33" customHeight="1" thickBot="1" x14ac:dyDescent="0.35">
      <c r="A23" s="121"/>
      <c r="B23" s="33">
        <v>20</v>
      </c>
      <c r="C23" s="47" t="s">
        <v>35</v>
      </c>
      <c r="D23" s="43">
        <v>170</v>
      </c>
      <c r="E23" s="144">
        <f t="shared" si="1"/>
        <v>45729</v>
      </c>
      <c r="F23" s="44">
        <f>F22+20</f>
        <v>180</v>
      </c>
      <c r="G23" s="71"/>
      <c r="H23" s="66">
        <v>45785</v>
      </c>
      <c r="I23" s="119"/>
      <c r="J23" s="140"/>
      <c r="K23" s="141"/>
      <c r="L23" s="96"/>
      <c r="M23" s="2"/>
    </row>
    <row r="24" spans="1:13" ht="33" customHeight="1" thickBot="1" x14ac:dyDescent="0.35">
      <c r="A24" s="110" t="s">
        <v>36</v>
      </c>
      <c r="B24" s="116">
        <v>21</v>
      </c>
      <c r="C24" s="117" t="s">
        <v>37</v>
      </c>
      <c r="D24" s="118">
        <v>230</v>
      </c>
      <c r="E24" s="28">
        <f>D24+J$7+15+1+2</f>
        <v>45792</v>
      </c>
      <c r="F24" s="162">
        <f>230+15</f>
        <v>245</v>
      </c>
      <c r="G24" s="161"/>
      <c r="H24" s="161">
        <v>45425</v>
      </c>
      <c r="I24" s="160"/>
      <c r="J24" s="119"/>
      <c r="K24" s="120"/>
      <c r="L24" s="133"/>
      <c r="M24" s="2"/>
    </row>
    <row r="25" spans="1:13" ht="44.4" customHeight="1" x14ac:dyDescent="0.3">
      <c r="A25" s="1"/>
      <c r="B25" s="13"/>
      <c r="C25" s="108" t="s">
        <v>38</v>
      </c>
      <c r="D25" s="74"/>
      <c r="E25" s="75"/>
      <c r="F25" s="130"/>
      <c r="G25" s="128"/>
      <c r="H25" s="63"/>
      <c r="J25" s="76"/>
      <c r="K25" s="54"/>
      <c r="L25" s="2"/>
      <c r="M25" s="2"/>
    </row>
    <row r="26" spans="1:13" ht="45" customHeight="1" x14ac:dyDescent="0.3">
      <c r="A26" s="12"/>
      <c r="C26" s="80"/>
      <c r="D26" s="14"/>
      <c r="F26" s="64"/>
      <c r="G26" s="63"/>
      <c r="H26" s="63"/>
      <c r="K26" s="54"/>
      <c r="M26" s="2"/>
    </row>
    <row r="27" spans="1:13" ht="45.75" customHeight="1" x14ac:dyDescent="0.3">
      <c r="A27" s="105"/>
      <c r="B27" s="106"/>
      <c r="C27" s="86"/>
      <c r="E27" s="79"/>
      <c r="F27" s="64"/>
      <c r="G27" s="73"/>
      <c r="H27" s="73"/>
      <c r="J27" s="1"/>
      <c r="M27" s="2"/>
    </row>
    <row r="28" spans="1:13" ht="44.25" customHeight="1" x14ac:dyDescent="0.3">
      <c r="B28" s="107"/>
      <c r="C28" s="80"/>
      <c r="G28" s="73"/>
      <c r="H28" s="73"/>
      <c r="J28" s="1"/>
      <c r="M28" s="2"/>
    </row>
    <row r="29" spans="1:13" ht="28.35" customHeight="1" x14ac:dyDescent="0.3">
      <c r="M29" s="2"/>
    </row>
    <row r="30" spans="1:13" ht="28.35" customHeight="1" x14ac:dyDescent="0.3">
      <c r="M30" s="2"/>
    </row>
    <row r="31" spans="1:13" ht="28.35" customHeight="1" x14ac:dyDescent="0.3">
      <c r="M31" s="2"/>
    </row>
    <row r="32" spans="1:13" ht="36" customHeight="1" x14ac:dyDescent="0.3">
      <c r="M32" s="2"/>
    </row>
    <row r="33" spans="12:13" ht="28.35" customHeight="1" x14ac:dyDescent="0.3">
      <c r="M33" s="2"/>
    </row>
    <row r="34" spans="12:13" ht="28.35" customHeight="1" x14ac:dyDescent="0.3">
      <c r="M34" s="2"/>
    </row>
    <row r="35" spans="12:13" ht="28.35" customHeight="1" x14ac:dyDescent="0.3">
      <c r="M35" s="2"/>
    </row>
    <row r="36" spans="12:13" ht="28.35" customHeight="1" x14ac:dyDescent="0.3">
      <c r="M36" s="2"/>
    </row>
    <row r="37" spans="12:13" ht="28.35" customHeight="1" x14ac:dyDescent="0.3">
      <c r="M37" s="2"/>
    </row>
    <row r="38" spans="12:13" ht="28.35" customHeight="1" x14ac:dyDescent="0.3">
      <c r="M38" s="2"/>
    </row>
    <row r="39" spans="12:13" ht="28.35" customHeight="1" x14ac:dyDescent="0.3">
      <c r="M39" s="2"/>
    </row>
    <row r="40" spans="12:13" ht="15.6" x14ac:dyDescent="0.3">
      <c r="L40" s="77"/>
    </row>
    <row r="41" spans="12:13" ht="15.6" x14ac:dyDescent="0.3"/>
    <row r="42" spans="12:13" ht="47.25" customHeight="1" x14ac:dyDescent="0.3"/>
    <row r="43" spans="12:13" ht="48.75" customHeight="1" x14ac:dyDescent="0.3"/>
    <row r="44" spans="12:13" ht="15.6" x14ac:dyDescent="0.3"/>
    <row r="45" spans="12:13" ht="15.6" x14ac:dyDescent="0.3"/>
  </sheetData>
  <printOptions horizontalCentered="1"/>
  <pageMargins left="0.25" right="0.25" top="0.75" bottom="0.75" header="0.3" footer="0.3"/>
  <pageSetup scale="49" fitToHeight="0" orientation="landscape" r:id="rId1"/>
  <headerFooter>
    <oddFooter>&amp;COntario Energy Board&amp;R&amp;A</oddFooter>
  </headerFooter>
  <ignoredErrors>
    <ignoredError sqref="E13 E7 I7:I9 E15:E16 E18:E24 I10:I12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74566A107E49B2CCCE5C5481A213" ma:contentTypeVersion="16" ma:contentTypeDescription="Create a new document." ma:contentTypeScope="" ma:versionID="438c0f2f0dd586cfffb889849620e195">
  <xsd:schema xmlns:xsd="http://www.w3.org/2001/XMLSchema" xmlns:xs="http://www.w3.org/2001/XMLSchema" xmlns:p="http://schemas.microsoft.com/office/2006/metadata/properties" xmlns:ns2="83abfa7a-daeb-4e82-8a7e-c5824009c764" xmlns:ns3="18c4c99b-0bc1-4dd5-829e-ad5714449cd6" targetNamespace="http://schemas.microsoft.com/office/2006/metadata/properties" ma:root="true" ma:fieldsID="de8dcbbc0849f0c98b43a509b911371a" ns2:_="" ns3:_="">
    <xsd:import namespace="83abfa7a-daeb-4e82-8a7e-c5824009c764"/>
    <xsd:import namespace="18c4c99b-0bc1-4dd5-829e-ad5714449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fa7a-daeb-4e82-8a7e-c5824009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4c99b-0bc1-4dd5-829e-ad5714449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438e2d-c537-4dfd-9cc0-e70d5b18b1dc}" ma:internalName="TaxCatchAll" ma:showField="CatchAllData" ma:web="18c4c99b-0bc1-4dd5-829e-ad5714449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c4c99b-0bc1-4dd5-829e-ad5714449cd6" xsi:nil="true"/>
    <lcf76f155ced4ddcb4097134ff3c332f xmlns="83abfa7a-daeb-4e82-8a7e-c5824009c76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DD75FA-DEE0-448F-9D91-B0F00E450D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fa7a-daeb-4e82-8a7e-c5824009c764"/>
    <ds:schemaRef ds:uri="18c4c99b-0bc1-4dd5-829e-ad5714449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19769E-990C-4211-800B-336FD256E7AC}">
  <ds:schemaRefs>
    <ds:schemaRef ds:uri="http://schemas.microsoft.com/office/2006/metadata/properties"/>
    <ds:schemaRef ds:uri="http://schemas.microsoft.com/office/infopath/2007/PartnerControls"/>
    <ds:schemaRef ds:uri="18c4c99b-0bc1-4dd5-829e-ad5714449cd6"/>
    <ds:schemaRef ds:uri="83abfa7a-daeb-4e82-8a7e-c5824009c764"/>
  </ds:schemaRefs>
</ds:datastoreItem>
</file>

<file path=customXml/itemProps3.xml><?xml version="1.0" encoding="utf-8"?>
<ds:datastoreItem xmlns:ds="http://schemas.openxmlformats.org/officeDocument/2006/customXml" ds:itemID="{7B4A9779-5674-4E2A-A5F7-E2515F09D5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Welland Hydro</vt:lpstr>
      <vt:lpstr>'Welland Hydro'!Print_Area</vt:lpstr>
      <vt:lpstr>'Welland Hydro'!Print_Titles</vt:lpstr>
    </vt:vector>
  </TitlesOfParts>
  <Manager/>
  <Company>Ontario Energy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 Schedule Waterloo North Pilot Project</dc:title>
  <dc:subject>applications</dc:subject>
  <dc:creator>OEB</dc:creator>
  <cp:keywords>applications, case schedule</cp:keywords>
  <dc:description/>
  <cp:lastModifiedBy>Lillian Ing</cp:lastModifiedBy>
  <cp:revision/>
  <dcterms:created xsi:type="dcterms:W3CDTF">2018-09-17T21:27:35Z</dcterms:created>
  <dcterms:modified xsi:type="dcterms:W3CDTF">2024-12-06T22:18:06Z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0x010100EDEC74566A107E49B2CCCE5C5481A213</vt:lpwstr>
  </property>
  <property fmtid="{D5CDD505-2E9C-101B-9397-08002B2CF9AE}" pid="3" name="MediaServiceImageTags">
    <vt:lpwstr/>
  </property>
</Properties>
</file>